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352" windowHeight="7776" tabRatio="860" activeTab="0"/>
  </bookViews>
  <sheets>
    <sheet name="TABULKA" sheetId="1" r:id="rId1"/>
    <sheet name="List4" sheetId="2" state="hidden" r:id="rId2"/>
    <sheet name=" původní " sheetId="3" state="hidden" r:id="rId3"/>
    <sheet name="List2" sheetId="4" state="hidden" r:id="rId4"/>
    <sheet name="List3" sheetId="5" state="hidden" r:id="rId5"/>
  </sheets>
  <definedNames>
    <definedName name="body_celkem">'TABULKA'!$BH$4:$BH$18</definedName>
    <definedName name="_xlnm.Print_Area" localSheetId="0">'TABULKA'!$A$1:$BG$21</definedName>
  </definedNames>
  <calcPr fullCalcOnLoad="1"/>
</workbook>
</file>

<file path=xl/sharedStrings.xml><?xml version="1.0" encoding="utf-8"?>
<sst xmlns="http://schemas.openxmlformats.org/spreadsheetml/2006/main" count="430" uniqueCount="79">
  <si>
    <t>Beton</t>
  </si>
  <si>
    <t>Počátky</t>
  </si>
  <si>
    <t>Status</t>
  </si>
  <si>
    <t>Skore</t>
  </si>
  <si>
    <t>Body</t>
  </si>
  <si>
    <t>X</t>
  </si>
  <si>
    <t>-</t>
  </si>
  <si>
    <t>BETON</t>
  </si>
  <si>
    <t>POČÁTKY</t>
  </si>
  <si>
    <t xml:space="preserve">                 Nadstavbová část PL 2008 – 2009     SKUPINA 1 – 8</t>
  </si>
  <si>
    <t>Gold</t>
  </si>
  <si>
    <t>Zmiš</t>
  </si>
  <si>
    <t>Pelmont</t>
  </si>
  <si>
    <t>Kámen</t>
  </si>
  <si>
    <t>H.Ves</t>
  </si>
  <si>
    <t>Křelov</t>
  </si>
  <si>
    <t>Kartáč</t>
  </si>
  <si>
    <t>Bar</t>
  </si>
  <si>
    <t>GOLDSERVIS</t>
  </si>
  <si>
    <t>ZMIŠOVICE</t>
  </si>
  <si>
    <t>PELMONT</t>
  </si>
  <si>
    <t>KÁMEN</t>
  </si>
  <si>
    <t>HORNÍ VES</t>
  </si>
  <si>
    <t>KŘELOVICE</t>
  </si>
  <si>
    <t>KARTÁČOVNY</t>
  </si>
  <si>
    <t>BAR U DUBŮ</t>
  </si>
  <si>
    <t>Služátky</t>
  </si>
  <si>
    <t>Pořadí</t>
  </si>
  <si>
    <t>Goldservis</t>
  </si>
  <si>
    <t>Zmišovice</t>
  </si>
  <si>
    <t>Horní Ves</t>
  </si>
  <si>
    <t>Křelovice</t>
  </si>
  <si>
    <t>Kartáčovny</t>
  </si>
  <si>
    <t>Pacov</t>
  </si>
  <si>
    <t>Žirovnice</t>
  </si>
  <si>
    <t>AHC PELHŘIMOV</t>
  </si>
  <si>
    <t>Bar U Dubů</t>
  </si>
  <si>
    <t>Auto Bupi</t>
  </si>
  <si>
    <t>AHC Pelhřimov</t>
  </si>
  <si>
    <t>Černov</t>
  </si>
  <si>
    <t>ČERNOV</t>
  </si>
  <si>
    <t>body</t>
  </si>
  <si>
    <t>vzájemný</t>
  </si>
  <si>
    <t>rozdíl</t>
  </si>
  <si>
    <t>podíl</t>
  </si>
  <si>
    <t>los</t>
  </si>
  <si>
    <t>bodu/1zapas</t>
  </si>
  <si>
    <t>zápasů</t>
  </si>
  <si>
    <t>Remizy</t>
  </si>
  <si>
    <t>Prohry</t>
  </si>
  <si>
    <t>Výhry</t>
  </si>
  <si>
    <t>Body celkem</t>
  </si>
  <si>
    <t>www.hokej.tedi.cz</t>
  </si>
  <si>
    <t>PODNIKOVÁ LIGA NA WEBU http://</t>
  </si>
  <si>
    <t xml:space="preserve">EXCLUSIV PHARM   </t>
  </si>
  <si>
    <t xml:space="preserve">PELMONT </t>
  </si>
  <si>
    <t>KOŠETICE</t>
  </si>
  <si>
    <t xml:space="preserve">GOLDSERVIS </t>
  </si>
  <si>
    <t xml:space="preserve">SLUŽÁTKY </t>
  </si>
  <si>
    <t xml:space="preserve">KÁMEN </t>
  </si>
  <si>
    <t>GUMOVÍ MEDVÍDCI</t>
  </si>
  <si>
    <t>MILÍČOV</t>
  </si>
  <si>
    <t>VESELÁ</t>
  </si>
  <si>
    <t>Milíčov</t>
  </si>
  <si>
    <t>Gumoví medvídci</t>
  </si>
  <si>
    <t>Exclusiv Pharm</t>
  </si>
  <si>
    <t>Košetice</t>
  </si>
  <si>
    <t>Veselá</t>
  </si>
  <si>
    <t xml:space="preserve">  </t>
  </si>
  <si>
    <t>Podniková liga  2021/2022</t>
  </si>
  <si>
    <t>Výsledky podnikové ligy Pelhřimovska v ledním hokeji 2023–2024</t>
  </si>
  <si>
    <t>4 : 8</t>
  </si>
  <si>
    <t>10 : 6</t>
  </si>
  <si>
    <t>7 : 7</t>
  </si>
  <si>
    <t>skore</t>
  </si>
  <si>
    <t>pořadí</t>
  </si>
  <si>
    <t>4.</t>
  </si>
  <si>
    <t>5.</t>
  </si>
  <si>
    <t>6.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</si>
</sst>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54"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55"/>
      <name val="Arial"/>
      <family val="2"/>
    </font>
    <font>
      <b/>
      <sz val="14"/>
      <name val="Arial Narrow"/>
      <family val="2"/>
    </font>
    <font>
      <b/>
      <sz val="36"/>
      <name val="Arial Black"/>
      <family val="2"/>
    </font>
    <font>
      <b/>
      <sz val="52"/>
      <name val="Arial Black"/>
      <family val="2"/>
    </font>
    <font>
      <b/>
      <sz val="48"/>
      <name val="Times New Roman"/>
      <family val="1"/>
    </font>
    <font>
      <b/>
      <sz val="18"/>
      <name val="Arial"/>
      <family val="2"/>
    </font>
    <font>
      <b/>
      <sz val="27"/>
      <name val="Arial Black"/>
      <family val="2"/>
    </font>
    <font>
      <b/>
      <sz val="26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66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>
        <color indexed="8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 style="thin">
        <color indexed="8"/>
      </left>
      <right style="thin">
        <color indexed="8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>
        <color indexed="8"/>
      </right>
      <top style="double"/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 style="hair">
        <color indexed="8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ck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ck"/>
      <right style="double"/>
      <top>
        <color indexed="63"/>
      </top>
      <bottom style="thin">
        <color indexed="8"/>
      </bottom>
    </border>
    <border>
      <left style="thick"/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>
        <color indexed="63"/>
      </right>
      <top>
        <color indexed="63"/>
      </top>
      <bottom style="thick"/>
    </border>
    <border>
      <left>
        <color indexed="63"/>
      </left>
      <right style="hair">
        <color indexed="8"/>
      </right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 style="thick"/>
      <top>
        <color indexed="63"/>
      </top>
      <bottom style="thin">
        <color indexed="8"/>
      </bottom>
    </border>
    <border>
      <left>
        <color indexed="63"/>
      </left>
      <right style="thick"/>
      <top>
        <color indexed="63"/>
      </top>
      <bottom style="thin"/>
    </border>
    <border>
      <left style="thin">
        <color indexed="8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double"/>
      <top style="double"/>
      <bottom style="thin"/>
    </border>
    <border>
      <left style="thick"/>
      <right style="double"/>
      <top style="thin"/>
      <bottom style="thin"/>
    </border>
    <border>
      <left style="thick"/>
      <right style="double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>
        <color indexed="8"/>
      </left>
      <right style="thick"/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thin"/>
    </border>
    <border>
      <left style="hair"/>
      <right style="hair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double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n">
        <color indexed="8"/>
      </right>
      <top style="thick"/>
      <bottom style="double"/>
    </border>
    <border>
      <left style="thin">
        <color indexed="8"/>
      </left>
      <right>
        <color indexed="63"/>
      </right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>
        <color indexed="63"/>
      </right>
      <top style="thick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textRotation="90"/>
    </xf>
    <xf numFmtId="0" fontId="0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0" borderId="0" xfId="0" applyFont="1" applyAlignment="1">
      <alignment/>
    </xf>
    <xf numFmtId="0" fontId="7" fillId="35" borderId="0" xfId="0" applyFont="1" applyFill="1" applyAlignment="1">
      <alignment vertical="center"/>
    </xf>
    <xf numFmtId="0" fontId="2" fillId="36" borderId="13" xfId="0" applyFont="1" applyFill="1" applyBorder="1" applyAlignment="1">
      <alignment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vertical="center"/>
    </xf>
    <xf numFmtId="0" fontId="2" fillId="36" borderId="15" xfId="0" applyFont="1" applyFill="1" applyBorder="1" applyAlignment="1">
      <alignment vertical="center"/>
    </xf>
    <xf numFmtId="0" fontId="2" fillId="37" borderId="16" xfId="0" applyFont="1" applyFill="1" applyBorder="1" applyAlignment="1">
      <alignment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vertical="center"/>
    </xf>
    <xf numFmtId="0" fontId="2" fillId="37" borderId="17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0" fillId="0" borderId="0" xfId="0" applyFont="1" applyAlignment="1">
      <alignment vertical="center" textRotation="90"/>
    </xf>
    <xf numFmtId="0" fontId="7" fillId="0" borderId="0" xfId="0" applyFont="1" applyAlignment="1">
      <alignment vertical="center" textRotation="90"/>
    </xf>
    <xf numFmtId="0" fontId="7" fillId="0" borderId="0" xfId="0" applyFont="1" applyAlignment="1">
      <alignment vertical="center"/>
    </xf>
    <xf numFmtId="0" fontId="8" fillId="38" borderId="19" xfId="0" applyFont="1" applyFill="1" applyBorder="1" applyAlignment="1">
      <alignment horizontal="center" vertical="center"/>
    </xf>
    <xf numFmtId="0" fontId="8" fillId="38" borderId="20" xfId="0" applyFont="1" applyFill="1" applyBorder="1" applyAlignment="1">
      <alignment horizontal="center" vertical="center"/>
    </xf>
    <xf numFmtId="0" fontId="8" fillId="38" borderId="21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39" borderId="23" xfId="0" applyFont="1" applyFill="1" applyBorder="1" applyAlignment="1">
      <alignment horizontal="center" vertical="center"/>
    </xf>
    <xf numFmtId="0" fontId="8" fillId="39" borderId="22" xfId="0" applyFont="1" applyFill="1" applyBorder="1" applyAlignment="1">
      <alignment horizontal="center" vertical="center"/>
    </xf>
    <xf numFmtId="0" fontId="8" fillId="39" borderId="21" xfId="0" applyFont="1" applyFill="1" applyBorder="1" applyAlignment="1">
      <alignment horizontal="center" vertical="center"/>
    </xf>
    <xf numFmtId="0" fontId="8" fillId="39" borderId="20" xfId="0" applyFont="1" applyFill="1" applyBorder="1" applyAlignment="1">
      <alignment horizontal="center" vertical="center"/>
    </xf>
    <xf numFmtId="0" fontId="8" fillId="39" borderId="24" xfId="0" applyFont="1" applyFill="1" applyBorder="1" applyAlignment="1">
      <alignment horizontal="center" vertical="center"/>
    </xf>
    <xf numFmtId="0" fontId="8" fillId="39" borderId="25" xfId="0" applyFont="1" applyFill="1" applyBorder="1" applyAlignment="1">
      <alignment horizontal="center" vertical="center"/>
    </xf>
    <xf numFmtId="1" fontId="8" fillId="40" borderId="19" xfId="0" applyNumberFormat="1" applyFont="1" applyFill="1" applyBorder="1" applyAlignment="1">
      <alignment horizontal="center" vertical="center"/>
    </xf>
    <xf numFmtId="0" fontId="9" fillId="40" borderId="20" xfId="0" applyFont="1" applyFill="1" applyBorder="1" applyAlignment="1">
      <alignment horizontal="center" vertical="center"/>
    </xf>
    <xf numFmtId="1" fontId="8" fillId="40" borderId="21" xfId="0" applyNumberFormat="1" applyFont="1" applyFill="1" applyBorder="1" applyAlignment="1">
      <alignment horizontal="center" vertical="center"/>
    </xf>
    <xf numFmtId="0" fontId="3" fillId="41" borderId="26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38" borderId="28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42" borderId="30" xfId="0" applyFont="1" applyFill="1" applyBorder="1" applyAlignment="1">
      <alignment horizontal="center" vertical="center"/>
    </xf>
    <xf numFmtId="0" fontId="8" fillId="39" borderId="32" xfId="0" applyFont="1" applyFill="1" applyBorder="1" applyAlignment="1">
      <alignment horizontal="center" vertical="center"/>
    </xf>
    <xf numFmtId="0" fontId="8" fillId="42" borderId="29" xfId="0" applyFont="1" applyFill="1" applyBorder="1" applyAlignment="1">
      <alignment horizontal="center" vertical="center"/>
    </xf>
    <xf numFmtId="0" fontId="8" fillId="39" borderId="30" xfId="0" applyFont="1" applyFill="1" applyBorder="1" applyAlignment="1">
      <alignment horizontal="center" vertical="center"/>
    </xf>
    <xf numFmtId="0" fontId="8" fillId="39" borderId="29" xfId="0" applyFont="1" applyFill="1" applyBorder="1" applyAlignment="1">
      <alignment horizontal="center" vertical="center"/>
    </xf>
    <xf numFmtId="0" fontId="8" fillId="39" borderId="28" xfId="0" applyFont="1" applyFill="1" applyBorder="1" applyAlignment="1">
      <alignment horizontal="center" vertical="center"/>
    </xf>
    <xf numFmtId="0" fontId="8" fillId="39" borderId="31" xfId="0" applyFont="1" applyFill="1" applyBorder="1" applyAlignment="1">
      <alignment horizontal="center" vertical="center"/>
    </xf>
    <xf numFmtId="0" fontId="8" fillId="39" borderId="33" xfId="0" applyFont="1" applyFill="1" applyBorder="1" applyAlignment="1">
      <alignment horizontal="center" vertical="center"/>
    </xf>
    <xf numFmtId="1" fontId="8" fillId="40" borderId="27" xfId="0" applyNumberFormat="1" applyFont="1" applyFill="1" applyBorder="1" applyAlignment="1">
      <alignment horizontal="center" vertical="center"/>
    </xf>
    <xf numFmtId="0" fontId="9" fillId="40" borderId="28" xfId="0" applyFont="1" applyFill="1" applyBorder="1" applyAlignment="1">
      <alignment horizontal="center" vertical="center"/>
    </xf>
    <xf numFmtId="1" fontId="8" fillId="40" borderId="29" xfId="0" applyNumberFormat="1" applyFont="1" applyFill="1" applyBorder="1" applyAlignment="1">
      <alignment horizontal="center" vertical="center"/>
    </xf>
    <xf numFmtId="0" fontId="8" fillId="43" borderId="34" xfId="0" applyFont="1" applyFill="1" applyBorder="1" applyAlignment="1">
      <alignment horizontal="center" vertical="center"/>
    </xf>
    <xf numFmtId="0" fontId="8" fillId="38" borderId="30" xfId="0" applyFont="1" applyFill="1" applyBorder="1" applyAlignment="1">
      <alignment horizontal="center" vertical="center"/>
    </xf>
    <xf numFmtId="0" fontId="8" fillId="38" borderId="29" xfId="0" applyFont="1" applyFill="1" applyBorder="1" applyAlignment="1">
      <alignment horizontal="center" vertical="center"/>
    </xf>
    <xf numFmtId="0" fontId="8" fillId="39" borderId="35" xfId="0" applyFont="1" applyFill="1" applyBorder="1" applyAlignment="1">
      <alignment horizontal="center" vertical="center"/>
    </xf>
    <xf numFmtId="0" fontId="8" fillId="38" borderId="31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8" fillId="38" borderId="32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1" fontId="8" fillId="40" borderId="28" xfId="0" applyNumberFormat="1" applyFont="1" applyFill="1" applyBorder="1" applyAlignment="1">
      <alignment horizontal="center" vertical="center"/>
    </xf>
    <xf numFmtId="0" fontId="11" fillId="36" borderId="36" xfId="0" applyFont="1" applyFill="1" applyBorder="1" applyAlignment="1">
      <alignment vertical="center"/>
    </xf>
    <xf numFmtId="0" fontId="11" fillId="36" borderId="37" xfId="0" applyFont="1" applyFill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42" borderId="41" xfId="0" applyFont="1" applyFill="1" applyBorder="1" applyAlignment="1">
      <alignment horizontal="center" vertical="center"/>
    </xf>
    <xf numFmtId="0" fontId="8" fillId="39" borderId="43" xfId="0" applyFont="1" applyFill="1" applyBorder="1" applyAlignment="1">
      <alignment horizontal="center" vertical="center"/>
    </xf>
    <xf numFmtId="0" fontId="8" fillId="42" borderId="40" xfId="0" applyFont="1" applyFill="1" applyBorder="1" applyAlignment="1">
      <alignment horizontal="center" vertical="center"/>
    </xf>
    <xf numFmtId="0" fontId="8" fillId="39" borderId="41" xfId="0" applyFont="1" applyFill="1" applyBorder="1" applyAlignment="1">
      <alignment horizontal="center" vertical="center"/>
    </xf>
    <xf numFmtId="0" fontId="8" fillId="39" borderId="40" xfId="0" applyFont="1" applyFill="1" applyBorder="1" applyAlignment="1">
      <alignment horizontal="center" vertical="center"/>
    </xf>
    <xf numFmtId="0" fontId="8" fillId="39" borderId="39" xfId="0" applyFont="1" applyFill="1" applyBorder="1" applyAlignment="1">
      <alignment horizontal="center" vertical="center"/>
    </xf>
    <xf numFmtId="0" fontId="8" fillId="39" borderId="42" xfId="0" applyFont="1" applyFill="1" applyBorder="1" applyAlignment="1">
      <alignment horizontal="center" vertical="center"/>
    </xf>
    <xf numFmtId="0" fontId="8" fillId="38" borderId="39" xfId="0" applyFont="1" applyFill="1" applyBorder="1" applyAlignment="1">
      <alignment horizontal="center" vertical="center"/>
    </xf>
    <xf numFmtId="0" fontId="8" fillId="38" borderId="43" xfId="0" applyFont="1" applyFill="1" applyBorder="1" applyAlignment="1">
      <alignment horizontal="center" vertical="center"/>
    </xf>
    <xf numFmtId="0" fontId="8" fillId="38" borderId="44" xfId="0" applyFont="1" applyFill="1" applyBorder="1" applyAlignment="1">
      <alignment horizontal="center" vertical="center"/>
    </xf>
    <xf numFmtId="1" fontId="8" fillId="40" borderId="39" xfId="0" applyNumberFormat="1" applyFont="1" applyFill="1" applyBorder="1" applyAlignment="1">
      <alignment horizontal="center" vertical="center"/>
    </xf>
    <xf numFmtId="0" fontId="9" fillId="40" borderId="39" xfId="0" applyFont="1" applyFill="1" applyBorder="1" applyAlignment="1">
      <alignment horizontal="center" vertical="center"/>
    </xf>
    <xf numFmtId="0" fontId="8" fillId="43" borderId="4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textRotation="90"/>
    </xf>
    <xf numFmtId="0" fontId="0" fillId="0" borderId="0" xfId="0" applyFont="1" applyAlignment="1">
      <alignment/>
    </xf>
    <xf numFmtId="0" fontId="15" fillId="40" borderId="46" xfId="0" applyFont="1" applyFill="1" applyBorder="1" applyAlignment="1">
      <alignment horizontal="center" vertical="center"/>
    </xf>
    <xf numFmtId="0" fontId="15" fillId="40" borderId="47" xfId="0" applyFont="1" applyFill="1" applyBorder="1" applyAlignment="1">
      <alignment horizontal="center" vertical="center"/>
    </xf>
    <xf numFmtId="0" fontId="2" fillId="44" borderId="13" xfId="0" applyFont="1" applyFill="1" applyBorder="1" applyAlignment="1">
      <alignment vertical="center"/>
    </xf>
    <xf numFmtId="0" fontId="2" fillId="44" borderId="13" xfId="0" applyFont="1" applyFill="1" applyBorder="1" applyAlignment="1">
      <alignment horizontal="center" vertical="center"/>
    </xf>
    <xf numFmtId="0" fontId="2" fillId="44" borderId="48" xfId="0" applyFont="1" applyFill="1" applyBorder="1" applyAlignment="1">
      <alignment vertical="center"/>
    </xf>
    <xf numFmtId="0" fontId="2" fillId="44" borderId="49" xfId="0" applyFont="1" applyFill="1" applyBorder="1" applyAlignment="1">
      <alignment horizontal="right" vertical="center"/>
    </xf>
    <xf numFmtId="0" fontId="2" fillId="44" borderId="14" xfId="0" applyFont="1" applyFill="1" applyBorder="1" applyAlignment="1">
      <alignment vertical="center"/>
    </xf>
    <xf numFmtId="0" fontId="2" fillId="44" borderId="50" xfId="0" applyFont="1" applyFill="1" applyBorder="1" applyAlignment="1">
      <alignment vertical="center"/>
    </xf>
    <xf numFmtId="0" fontId="2" fillId="44" borderId="13" xfId="0" applyFont="1" applyFill="1" applyBorder="1" applyAlignment="1">
      <alignment horizontal="right" vertical="center"/>
    </xf>
    <xf numFmtId="0" fontId="2" fillId="44" borderId="51" xfId="0" applyFont="1" applyFill="1" applyBorder="1" applyAlignment="1">
      <alignment vertical="center" wrapText="1"/>
    </xf>
    <xf numFmtId="0" fontId="2" fillId="44" borderId="52" xfId="0" applyFont="1" applyFill="1" applyBorder="1" applyAlignment="1">
      <alignment vertical="center" wrapText="1"/>
    </xf>
    <xf numFmtId="0" fontId="2" fillId="44" borderId="36" xfId="0" applyFont="1" applyFill="1" applyBorder="1" applyAlignment="1">
      <alignment vertical="center" wrapText="1"/>
    </xf>
    <xf numFmtId="0" fontId="2" fillId="44" borderId="53" xfId="0" applyFont="1" applyFill="1" applyBorder="1" applyAlignment="1">
      <alignment vertical="center" wrapText="1"/>
    </xf>
    <xf numFmtId="0" fontId="2" fillId="44" borderId="36" xfId="0" applyFont="1" applyFill="1" applyBorder="1" applyAlignment="1">
      <alignment vertical="center"/>
    </xf>
    <xf numFmtId="0" fontId="0" fillId="45" borderId="54" xfId="0" applyFont="1" applyFill="1" applyBorder="1" applyAlignment="1">
      <alignment vertical="center"/>
    </xf>
    <xf numFmtId="0" fontId="12" fillId="45" borderId="55" xfId="0" applyFont="1" applyFill="1" applyBorder="1" applyAlignment="1">
      <alignment vertical="center"/>
    </xf>
    <xf numFmtId="0" fontId="0" fillId="45" borderId="55" xfId="0" applyFont="1" applyFill="1" applyBorder="1" applyAlignment="1">
      <alignment vertical="center"/>
    </xf>
    <xf numFmtId="0" fontId="1" fillId="45" borderId="55" xfId="0" applyFont="1" applyFill="1" applyBorder="1" applyAlignment="1">
      <alignment vertical="center"/>
    </xf>
    <xf numFmtId="0" fontId="13" fillId="45" borderId="55" xfId="0" applyFont="1" applyFill="1" applyBorder="1" applyAlignment="1">
      <alignment vertical="center"/>
    </xf>
    <xf numFmtId="0" fontId="1" fillId="45" borderId="56" xfId="0" applyFont="1" applyFill="1" applyBorder="1" applyAlignment="1">
      <alignment vertical="center"/>
    </xf>
    <xf numFmtId="0" fontId="14" fillId="45" borderId="55" xfId="0" applyFont="1" applyFill="1" applyBorder="1" applyAlignment="1">
      <alignment vertical="center"/>
    </xf>
    <xf numFmtId="0" fontId="14" fillId="45" borderId="54" xfId="0" applyFont="1" applyFill="1" applyBorder="1" applyAlignment="1">
      <alignment vertical="center"/>
    </xf>
    <xf numFmtId="0" fontId="0" fillId="45" borderId="56" xfId="0" applyFont="1" applyFill="1" applyBorder="1" applyAlignment="1">
      <alignment vertical="center"/>
    </xf>
    <xf numFmtId="0" fontId="2" fillId="46" borderId="57" xfId="0" applyFont="1" applyFill="1" applyBorder="1" applyAlignment="1">
      <alignment horizontal="center" vertical="center" wrapText="1"/>
    </xf>
    <xf numFmtId="0" fontId="3" fillId="47" borderId="58" xfId="0" applyFont="1" applyFill="1" applyBorder="1" applyAlignment="1">
      <alignment horizontal="center" vertical="center"/>
    </xf>
    <xf numFmtId="0" fontId="3" fillId="47" borderId="46" xfId="0" applyFont="1" applyFill="1" applyBorder="1" applyAlignment="1">
      <alignment horizontal="center" vertical="center"/>
    </xf>
    <xf numFmtId="0" fontId="17" fillId="45" borderId="54" xfId="0" applyFont="1" applyFill="1" applyBorder="1" applyAlignment="1">
      <alignment vertical="center"/>
    </xf>
    <xf numFmtId="0" fontId="8" fillId="48" borderId="59" xfId="0" applyFont="1" applyFill="1" applyBorder="1" applyAlignment="1">
      <alignment horizontal="center" vertical="center"/>
    </xf>
    <xf numFmtId="0" fontId="8" fillId="48" borderId="34" xfId="0" applyFont="1" applyFill="1" applyBorder="1" applyAlignment="1">
      <alignment horizontal="center" vertical="center"/>
    </xf>
    <xf numFmtId="0" fontId="8" fillId="39" borderId="60" xfId="0" applyFont="1" applyFill="1" applyBorder="1" applyAlignment="1">
      <alignment horizontal="center" vertical="center"/>
    </xf>
    <xf numFmtId="0" fontId="8" fillId="39" borderId="61" xfId="0" applyFont="1" applyFill="1" applyBorder="1" applyAlignment="1">
      <alignment horizontal="center" vertical="center"/>
    </xf>
    <xf numFmtId="0" fontId="8" fillId="39" borderId="62" xfId="0" applyFont="1" applyFill="1" applyBorder="1" applyAlignment="1">
      <alignment horizontal="center" vertical="center"/>
    </xf>
    <xf numFmtId="0" fontId="8" fillId="39" borderId="63" xfId="0" applyFont="1" applyFill="1" applyBorder="1" applyAlignment="1">
      <alignment horizontal="center" vertical="center"/>
    </xf>
    <xf numFmtId="0" fontId="8" fillId="39" borderId="64" xfId="0" applyFont="1" applyFill="1" applyBorder="1" applyAlignment="1">
      <alignment horizontal="center" vertical="center"/>
    </xf>
    <xf numFmtId="0" fontId="0" fillId="18" borderId="0" xfId="0" applyFont="1" applyFill="1" applyAlignment="1">
      <alignment vertical="center"/>
    </xf>
    <xf numFmtId="0" fontId="16" fillId="18" borderId="0" xfId="0" applyFont="1" applyFill="1" applyAlignment="1">
      <alignment vertical="center"/>
    </xf>
    <xf numFmtId="0" fontId="1" fillId="18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textRotation="90"/>
    </xf>
    <xf numFmtId="0" fontId="53" fillId="0" borderId="0" xfId="0" applyFont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16" fontId="8" fillId="0" borderId="0" xfId="0" applyNumberFormat="1" applyFont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2" fillId="44" borderId="49" xfId="0" applyFont="1" applyFill="1" applyBorder="1" applyAlignment="1">
      <alignment horizontal="center" vertical="center" wrapText="1"/>
    </xf>
    <xf numFmtId="0" fontId="0" fillId="44" borderId="13" xfId="0" applyFont="1" applyFill="1" applyBorder="1" applyAlignment="1">
      <alignment vertical="center" wrapText="1"/>
    </xf>
    <xf numFmtId="0" fontId="0" fillId="44" borderId="50" xfId="0" applyFont="1" applyFill="1" applyBorder="1" applyAlignment="1">
      <alignment vertical="center" wrapText="1"/>
    </xf>
    <xf numFmtId="0" fontId="2" fillId="44" borderId="48" xfId="0" applyFont="1" applyFill="1" applyBorder="1" applyAlignment="1">
      <alignment horizontal="center" vertical="center" wrapText="1"/>
    </xf>
    <xf numFmtId="0" fontId="0" fillId="44" borderId="14" xfId="0" applyFont="1" applyFill="1" applyBorder="1" applyAlignment="1">
      <alignment vertical="center" wrapText="1"/>
    </xf>
    <xf numFmtId="0" fontId="2" fillId="44" borderId="65" xfId="0" applyFont="1" applyFill="1" applyBorder="1" applyAlignment="1">
      <alignment horizontal="center" vertical="center" wrapText="1"/>
    </xf>
    <xf numFmtId="0" fontId="0" fillId="44" borderId="66" xfId="0" applyFont="1" applyFill="1" applyBorder="1" applyAlignment="1">
      <alignment vertical="center" wrapText="1"/>
    </xf>
    <xf numFmtId="0" fontId="0" fillId="44" borderId="67" xfId="0" applyFont="1" applyFill="1" applyBorder="1" applyAlignment="1">
      <alignment vertical="center" wrapText="1"/>
    </xf>
    <xf numFmtId="0" fontId="2" fillId="44" borderId="68" xfId="0" applyFont="1" applyFill="1" applyBorder="1" applyAlignment="1">
      <alignment horizontal="center" vertical="center" wrapText="1"/>
    </xf>
    <xf numFmtId="0" fontId="0" fillId="44" borderId="69" xfId="0" applyFont="1" applyFill="1" applyBorder="1" applyAlignment="1">
      <alignment vertical="center" wrapText="1"/>
    </xf>
    <xf numFmtId="0" fontId="2" fillId="44" borderId="70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EF23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AT9" sqref="AT9"/>
    </sheetView>
  </sheetViews>
  <sheetFormatPr defaultColWidth="11.7109375" defaultRowHeight="12.75"/>
  <cols>
    <col min="1" max="1" width="1.1484375" style="18" customWidth="1"/>
    <col min="2" max="2" width="18.00390625" style="18" customWidth="1"/>
    <col min="3" max="3" width="4.7109375" style="18" customWidth="1"/>
    <col min="4" max="4" width="3.28125" style="18" customWidth="1"/>
    <col min="5" max="5" width="5.00390625" style="18" customWidth="1"/>
    <col min="6" max="6" width="4.7109375" style="18" customWidth="1"/>
    <col min="7" max="7" width="3.28125" style="18" customWidth="1"/>
    <col min="8" max="8" width="5.140625" style="18" customWidth="1"/>
    <col min="9" max="9" width="4.7109375" style="18" customWidth="1"/>
    <col min="10" max="10" width="3.28125" style="18" customWidth="1"/>
    <col min="11" max="11" width="5.7109375" style="18" customWidth="1"/>
    <col min="12" max="12" width="4.7109375" style="18" customWidth="1"/>
    <col min="13" max="13" width="3.28125" style="18" customWidth="1"/>
    <col min="14" max="14" width="5.7109375" style="18" customWidth="1"/>
    <col min="15" max="15" width="4.7109375" style="18" customWidth="1"/>
    <col min="16" max="16" width="3.28125" style="18" customWidth="1"/>
    <col min="17" max="17" width="4.7109375" style="18" customWidth="1"/>
    <col min="18" max="18" width="5.421875" style="18" customWidth="1"/>
    <col min="19" max="19" width="3.28125" style="18" customWidth="1"/>
    <col min="20" max="20" width="5.00390625" style="18" customWidth="1"/>
    <col min="21" max="21" width="4.7109375" style="18" customWidth="1"/>
    <col min="22" max="22" width="3.28125" style="18" customWidth="1"/>
    <col min="23" max="24" width="4.7109375" style="18" customWidth="1"/>
    <col min="25" max="25" width="3.28125" style="18" customWidth="1"/>
    <col min="26" max="27" width="5.28125" style="18" customWidth="1"/>
    <col min="28" max="28" width="3.28125" style="18" customWidth="1"/>
    <col min="29" max="30" width="4.7109375" style="18" customWidth="1"/>
    <col min="31" max="31" width="3.28125" style="18" customWidth="1"/>
    <col min="32" max="32" width="4.7109375" style="18" customWidth="1"/>
    <col min="33" max="33" width="5.421875" style="18" hidden="1" customWidth="1"/>
    <col min="34" max="34" width="3.28125" style="18" hidden="1" customWidth="1"/>
    <col min="35" max="36" width="4.7109375" style="18" hidden="1" customWidth="1"/>
    <col min="37" max="37" width="3.28125" style="18" hidden="1" customWidth="1"/>
    <col min="38" max="38" width="4.7109375" style="18" hidden="1" customWidth="1"/>
    <col min="39" max="39" width="5.7109375" style="18" hidden="1" customWidth="1"/>
    <col min="40" max="40" width="3.28125" style="18" hidden="1" customWidth="1"/>
    <col min="41" max="41" width="4.7109375" style="18" hidden="1" customWidth="1"/>
    <col min="42" max="42" width="5.7109375" style="18" hidden="1" customWidth="1"/>
    <col min="43" max="43" width="3.8515625" style="18" hidden="1" customWidth="1"/>
    <col min="44" max="44" width="4.7109375" style="18" hidden="1" customWidth="1"/>
    <col min="45" max="45" width="5.421875" style="18" customWidth="1"/>
    <col min="46" max="46" width="3.28125" style="18" customWidth="1"/>
    <col min="47" max="47" width="4.7109375" style="18" customWidth="1"/>
    <col min="48" max="48" width="5.28125" style="18" hidden="1" customWidth="1"/>
    <col min="49" max="49" width="3.28125" style="18" hidden="1" customWidth="1"/>
    <col min="50" max="51" width="5.28125" style="18" hidden="1" customWidth="1"/>
    <col min="52" max="52" width="3.28125" style="18" hidden="1" customWidth="1"/>
    <col min="53" max="53" width="5.28125" style="18" hidden="1" customWidth="1"/>
    <col min="54" max="54" width="7.8515625" style="18" customWidth="1"/>
    <col min="55" max="55" width="1.421875" style="18" customWidth="1"/>
    <col min="56" max="56" width="6.57421875" style="18" customWidth="1"/>
    <col min="57" max="57" width="6.7109375" style="18" customWidth="1"/>
    <col min="58" max="58" width="9.7109375" style="18" hidden="1" customWidth="1"/>
    <col min="59" max="59" width="0.9921875" style="18" customWidth="1"/>
    <col min="60" max="60" width="9.00390625" style="18" hidden="1" customWidth="1"/>
    <col min="61" max="64" width="6.140625" style="18" hidden="1" customWidth="1"/>
    <col min="65" max="65" width="7.57421875" style="18" hidden="1" customWidth="1"/>
    <col min="66" max="70" width="6.140625" style="18" hidden="1" customWidth="1"/>
    <col min="71" max="71" width="3.57421875" style="18" hidden="1" customWidth="1"/>
    <col min="72" max="79" width="3.00390625" style="18" hidden="1" customWidth="1"/>
    <col min="80" max="87" width="4.421875" style="18" hidden="1" customWidth="1"/>
    <col min="88" max="89" width="0" style="18" hidden="1" customWidth="1"/>
    <col min="90" max="90" width="6.57421875" style="18" customWidth="1"/>
    <col min="91" max="91" width="7.57421875" style="18" customWidth="1"/>
    <col min="92" max="16384" width="11.7109375" style="18" customWidth="1"/>
  </cols>
  <sheetData>
    <row r="1" spans="1:87" s="14" customFormat="1" ht="40.5" customHeight="1">
      <c r="A1" s="135"/>
      <c r="B1" s="136" t="s">
        <v>70</v>
      </c>
      <c r="C1" s="135"/>
      <c r="D1" s="135"/>
      <c r="E1" s="135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5"/>
      <c r="Q1" s="135"/>
      <c r="R1" s="135"/>
      <c r="S1" s="135"/>
      <c r="T1" s="135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5"/>
      <c r="AF1" s="135"/>
      <c r="AG1" s="135"/>
      <c r="AH1" s="135"/>
      <c r="AI1" s="135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S1" s="15" t="s">
        <v>30</v>
      </c>
      <c r="BT1" s="15" t="s">
        <v>28</v>
      </c>
      <c r="BU1" s="15" t="s">
        <v>29</v>
      </c>
      <c r="BV1" s="15" t="s">
        <v>31</v>
      </c>
      <c r="BW1" s="15" t="s">
        <v>0</v>
      </c>
      <c r="BX1" s="15" t="s">
        <v>36</v>
      </c>
      <c r="BY1" s="15" t="s">
        <v>37</v>
      </c>
      <c r="BZ1" s="15" t="s">
        <v>32</v>
      </c>
      <c r="CA1" s="15" t="s">
        <v>26</v>
      </c>
      <c r="CB1" s="15" t="s">
        <v>12</v>
      </c>
      <c r="CC1" s="15" t="s">
        <v>38</v>
      </c>
      <c r="CD1" s="15" t="s">
        <v>34</v>
      </c>
      <c r="CE1" s="15" t="s">
        <v>13</v>
      </c>
      <c r="CF1" s="15" t="s">
        <v>2</v>
      </c>
      <c r="CG1" s="15" t="s">
        <v>33</v>
      </c>
      <c r="CH1" s="15" t="s">
        <v>1</v>
      </c>
      <c r="CI1" s="15" t="s">
        <v>39</v>
      </c>
    </row>
    <row r="2" spans="1:59" ht="4.5" customHeight="1" thickBot="1">
      <c r="A2" s="16"/>
      <c r="B2" s="17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</row>
    <row r="3" spans="1:94" s="32" customFormat="1" ht="57" customHeight="1" thickBot="1" thickTop="1">
      <c r="A3" s="19"/>
      <c r="B3" s="124" t="s">
        <v>69</v>
      </c>
      <c r="C3" s="160" t="s">
        <v>65</v>
      </c>
      <c r="D3" s="161"/>
      <c r="E3" s="162"/>
      <c r="F3" s="163" t="s">
        <v>29</v>
      </c>
      <c r="G3" s="161"/>
      <c r="H3" s="164"/>
      <c r="I3" s="165" t="s">
        <v>30</v>
      </c>
      <c r="J3" s="161"/>
      <c r="K3" s="162"/>
      <c r="L3" s="103"/>
      <c r="M3" s="104" t="s">
        <v>12</v>
      </c>
      <c r="N3" s="103"/>
      <c r="O3" s="105"/>
      <c r="P3" s="104" t="s">
        <v>66</v>
      </c>
      <c r="Q3" s="103"/>
      <c r="R3" s="155" t="s">
        <v>39</v>
      </c>
      <c r="S3" s="156"/>
      <c r="T3" s="157"/>
      <c r="U3" s="155" t="s">
        <v>0</v>
      </c>
      <c r="V3" s="156"/>
      <c r="W3" s="157"/>
      <c r="X3" s="106"/>
      <c r="Y3" s="104" t="s">
        <v>28</v>
      </c>
      <c r="Z3" s="107"/>
      <c r="AA3" s="103"/>
      <c r="AB3" s="104" t="s">
        <v>26</v>
      </c>
      <c r="AC3" s="103"/>
      <c r="AD3" s="105"/>
      <c r="AE3" s="104" t="s">
        <v>13</v>
      </c>
      <c r="AF3" s="107"/>
      <c r="AG3" s="158" t="s">
        <v>64</v>
      </c>
      <c r="AH3" s="156"/>
      <c r="AI3" s="159"/>
      <c r="AJ3" s="103"/>
      <c r="AK3" s="104" t="s">
        <v>1</v>
      </c>
      <c r="AL3" s="108"/>
      <c r="AM3" s="109"/>
      <c r="AN3" s="104" t="s">
        <v>63</v>
      </c>
      <c r="AO3" s="107"/>
      <c r="AP3" s="158" t="s">
        <v>38</v>
      </c>
      <c r="AQ3" s="156"/>
      <c r="AR3" s="159"/>
      <c r="AS3" s="105"/>
      <c r="AT3" s="104" t="s">
        <v>67</v>
      </c>
      <c r="AU3" s="107"/>
      <c r="AV3" s="20"/>
      <c r="AW3" s="21"/>
      <c r="AX3" s="22"/>
      <c r="AY3" s="20"/>
      <c r="AZ3" s="21"/>
      <c r="BA3" s="23"/>
      <c r="BB3" s="24"/>
      <c r="BC3" s="25" t="s">
        <v>3</v>
      </c>
      <c r="BD3" s="26"/>
      <c r="BE3" s="27" t="s">
        <v>4</v>
      </c>
      <c r="BF3" s="28" t="s">
        <v>27</v>
      </c>
      <c r="BG3" s="29"/>
      <c r="BH3" s="30" t="s">
        <v>51</v>
      </c>
      <c r="BI3" s="30" t="s">
        <v>46</v>
      </c>
      <c r="BJ3" s="31" t="s">
        <v>41</v>
      </c>
      <c r="BK3" s="31" t="s">
        <v>42</v>
      </c>
      <c r="BL3" s="31" t="s">
        <v>43</v>
      </c>
      <c r="BM3" s="31" t="s">
        <v>44</v>
      </c>
      <c r="BN3" s="31" t="s">
        <v>45</v>
      </c>
      <c r="BO3" s="31" t="s">
        <v>47</v>
      </c>
      <c r="BP3" s="31" t="s">
        <v>50</v>
      </c>
      <c r="BQ3" s="31" t="s">
        <v>48</v>
      </c>
      <c r="BR3" s="31" t="s">
        <v>49</v>
      </c>
      <c r="BS3" s="32">
        <v>1</v>
      </c>
      <c r="BT3" s="32">
        <v>2</v>
      </c>
      <c r="BU3" s="32">
        <v>3</v>
      </c>
      <c r="BV3" s="32">
        <v>4</v>
      </c>
      <c r="BW3" s="32">
        <v>5</v>
      </c>
      <c r="BX3" s="32">
        <v>6</v>
      </c>
      <c r="BY3" s="32">
        <v>7</v>
      </c>
      <c r="BZ3" s="32">
        <v>8</v>
      </c>
      <c r="CA3" s="32">
        <v>9</v>
      </c>
      <c r="CB3" s="32">
        <v>10</v>
      </c>
      <c r="CC3" s="32">
        <v>11</v>
      </c>
      <c r="CD3" s="32">
        <v>12</v>
      </c>
      <c r="CE3" s="32">
        <v>13</v>
      </c>
      <c r="CF3" s="32">
        <v>14</v>
      </c>
      <c r="CG3" s="32">
        <v>15</v>
      </c>
      <c r="CH3" s="32">
        <v>16</v>
      </c>
      <c r="CI3" s="32">
        <v>17</v>
      </c>
      <c r="CN3" s="140" t="s">
        <v>41</v>
      </c>
      <c r="CO3" s="140" t="s">
        <v>74</v>
      </c>
      <c r="CP3" s="140" t="s">
        <v>75</v>
      </c>
    </row>
    <row r="4" spans="1:105" ht="44.25" customHeight="1" thickTop="1">
      <c r="A4" s="16"/>
      <c r="B4" s="110" t="s">
        <v>54</v>
      </c>
      <c r="C4" s="33"/>
      <c r="D4" s="34"/>
      <c r="E4" s="35"/>
      <c r="F4" s="36">
        <v>6</v>
      </c>
      <c r="G4" s="36" t="s">
        <v>6</v>
      </c>
      <c r="H4" s="36">
        <v>3</v>
      </c>
      <c r="I4" s="37">
        <v>5</v>
      </c>
      <c r="J4" s="36" t="s">
        <v>6</v>
      </c>
      <c r="K4" s="38">
        <v>3</v>
      </c>
      <c r="L4" s="144">
        <v>0</v>
      </c>
      <c r="M4" s="144" t="s">
        <v>6</v>
      </c>
      <c r="N4" s="145">
        <v>9</v>
      </c>
      <c r="O4" s="146">
        <v>15</v>
      </c>
      <c r="P4" s="147" t="s">
        <v>6</v>
      </c>
      <c r="Q4" s="148">
        <v>6</v>
      </c>
      <c r="R4" s="146">
        <v>9</v>
      </c>
      <c r="S4" s="147" t="s">
        <v>6</v>
      </c>
      <c r="T4" s="148">
        <v>5</v>
      </c>
      <c r="U4" s="144">
        <v>5</v>
      </c>
      <c r="V4" s="147" t="s">
        <v>6</v>
      </c>
      <c r="W4" s="144">
        <v>7</v>
      </c>
      <c r="X4" s="40">
        <v>15</v>
      </c>
      <c r="Y4" s="39" t="s">
        <v>6</v>
      </c>
      <c r="Z4" s="41">
        <v>1</v>
      </c>
      <c r="AA4" s="42">
        <v>21</v>
      </c>
      <c r="AB4" s="39" t="s">
        <v>6</v>
      </c>
      <c r="AC4" s="43">
        <v>10</v>
      </c>
      <c r="AD4" s="40">
        <v>2</v>
      </c>
      <c r="AE4" s="39" t="s">
        <v>6</v>
      </c>
      <c r="AF4" s="41">
        <v>0</v>
      </c>
      <c r="AG4" s="40"/>
      <c r="AH4" s="39"/>
      <c r="AI4" s="41"/>
      <c r="AJ4" s="42"/>
      <c r="AK4" s="39"/>
      <c r="AL4" s="42"/>
      <c r="AM4" s="40"/>
      <c r="AN4" s="39"/>
      <c r="AO4" s="41"/>
      <c r="AP4" s="42"/>
      <c r="AQ4" s="39"/>
      <c r="AR4" s="43"/>
      <c r="AS4" s="42">
        <v>7</v>
      </c>
      <c r="AT4" s="39" t="s">
        <v>6</v>
      </c>
      <c r="AU4" s="42">
        <v>1</v>
      </c>
      <c r="AV4" s="40"/>
      <c r="AW4" s="39" t="s">
        <v>6</v>
      </c>
      <c r="AX4" s="41"/>
      <c r="AY4" s="42"/>
      <c r="AZ4" s="39" t="s">
        <v>6</v>
      </c>
      <c r="BA4" s="44"/>
      <c r="BB4" s="45">
        <f aca="true" t="shared" si="0" ref="BB4:BB15">C4+F4+I4+L4+O4+AS4+AV4+AY4+R4+U4+X4+AA4+AD4+AG4+AJ4+AM4+AP4</f>
        <v>85</v>
      </c>
      <c r="BC4" s="46" t="s">
        <v>6</v>
      </c>
      <c r="BD4" s="47">
        <f aca="true" t="shared" si="1" ref="BD4:BD15">E4+H4+K4+N4+Q4+AU4+AX4+BA4+T4+W4+Z4+AC4+AF4+AI4+AL4+AO4+AR4</f>
        <v>45</v>
      </c>
      <c r="BE4" s="128">
        <f aca="true" t="shared" si="2" ref="BE4:BE15">BJ4</f>
        <v>16</v>
      </c>
      <c r="BF4" s="125">
        <f>RANK(BH4,body_celkem,0)</f>
        <v>3</v>
      </c>
      <c r="BG4" s="49"/>
      <c r="BH4" s="50">
        <f>(BJ4*10)+(BK4*0.01)+(BL4*0.0001)+(BM4*0.000001)</f>
        <v>160.0040018888889</v>
      </c>
      <c r="BI4" s="50">
        <f>BJ4/BO4</f>
        <v>1.6</v>
      </c>
      <c r="BJ4" s="50">
        <f aca="true" t="shared" si="3" ref="BJ4:BJ20">SUM(BS4:CI4)</f>
        <v>16</v>
      </c>
      <c r="BK4" s="50">
        <v>0</v>
      </c>
      <c r="BL4" s="51">
        <f>BB4-BD4</f>
        <v>40</v>
      </c>
      <c r="BM4" s="50">
        <f>IF(BD4=0,0,BB4/BD4)</f>
        <v>1.8888888888888888</v>
      </c>
      <c r="BN4" s="50">
        <v>0</v>
      </c>
      <c r="BO4" s="50">
        <f aca="true" t="shared" si="4" ref="BO4:BO20">IF(C4&lt;&gt;"",1,0)+IF(F4&lt;&gt;"",1,0)+IF(I4&lt;&gt;"",1,0)+IF(L4&lt;&gt;"",1,0)+IF(O4&lt;&gt;"",1,0)+IF(R4&lt;&gt;"",1,0)+IF(U4&lt;&gt;"",1,0)+IF(X4&lt;&gt;"",1,0)+IF(AA4&lt;&gt;"",1,0)+IF(AD4&lt;&gt;"",1,0)+IF(AG4&lt;&gt;"",1,0)+IF(AJ4&lt;&gt;"",1,0)+IF(AM4&lt;&gt;"",1,0)+IF(AP4&lt;&gt;"",1,0)+IF(AS4&lt;&gt;"",1,0)+IF(AV4&lt;&gt;"",1,0)+IF(AY4&lt;&gt;"",1,0)</f>
        <v>10</v>
      </c>
      <c r="BP4" s="50">
        <f>IF(BS4=2,1,0)+IF(BT4=2,1,0)+IF(BU4=2,1,0)+IF(BV4=2,1,0)+IF(BW4=2,1,0)+IF(BX4=2,1,0)+IF(BY4=2,1,0)+IF(BZ4=2,1,0)+IF(CA4=2,1,0)+IF(CB4=2,1,0)+IF(CC4=2,1,0)+IF(CD4=2,1,0)+IF(CE4=2,1,0)+IF(CF4=2,1,0)+IF(CG4=2,1,0)+IF(CH4=2,1,0)+IF(CI4=2,1,0)</f>
        <v>8</v>
      </c>
      <c r="BQ4" s="50">
        <f>IF(BS4=1,1,0)+IF(BT4=1,1,0)+IF(BU4=1,1,0)+IF(BV4=1,1,0)+IF(BW4=1,1,0)+IF(BX4=1,1,0)+IF(BY4=1,1,0)+IF(BZ4=1,1,0)+IF(CA4=1,1,0)+IF(CB4=1,1,0)+IF(CC4=1,1,0)+IF(CD4=1,1,0)+IF(CE4=1,1,0)+IF(CF4=1,1,0)+IF(CG4=1,1,0)+IF(CH4=1,1,0)+IF(CI4=1,1,0)</f>
        <v>0</v>
      </c>
      <c r="BR4" s="50">
        <f aca="true" t="shared" si="5" ref="BR4:BR20">BO4-BP4-BQ4</f>
        <v>2</v>
      </c>
      <c r="BS4" s="50">
        <f>IF(C4&lt;&gt;"",IF(C4&gt;E4,2,IF(C4=E4,1,0)),0)</f>
        <v>0</v>
      </c>
      <c r="BT4" s="50">
        <f>IF(F4&lt;&gt;"",IF(F4&gt;H4,2,IF(F4=H4,1,0)),0)</f>
        <v>2</v>
      </c>
      <c r="BU4" s="50">
        <f>IF(I4&lt;&gt;"",IF(I4&gt;K4,2,IF(I4=K4,1,0)),0)</f>
        <v>2</v>
      </c>
      <c r="BV4" s="50">
        <f>IF(L4&lt;&gt;"",IF(L4&gt;N4,2,IF(L4=N4,1,0)),0)</f>
        <v>0</v>
      </c>
      <c r="BW4" s="50">
        <f>IF(O4&lt;&gt;"",IF(O4&gt;Q4,2,IF(O4=Q4,1,0)),0)</f>
        <v>2</v>
      </c>
      <c r="BX4" s="50">
        <f>IF(R4&lt;&gt;"",IF(R4&gt;T4,2,IF(R4=T4,1,0)),0)</f>
        <v>2</v>
      </c>
      <c r="BY4" s="50">
        <f>IF(U4&lt;&gt;"",IF(U4&gt;W4,2,IF(U4=W4,1,0)),0)</f>
        <v>0</v>
      </c>
      <c r="BZ4" s="50">
        <f>IF(X4&lt;&gt;"",IF(X4&gt;Z4,2,IF(X4=Z4,1,0)),0)</f>
        <v>2</v>
      </c>
      <c r="CA4" s="50">
        <f>IF(AA4&lt;&gt;"",IF(AA4&gt;AC4,2,IF(AA4=AC4,1,0)),0)</f>
        <v>2</v>
      </c>
      <c r="CB4" s="50">
        <f>IF(AD4&lt;&gt;"",IF(AD4&gt;AF4,2,IF(AD4=AF4,1,0)),0)</f>
        <v>2</v>
      </c>
      <c r="CC4" s="50">
        <f>IF(AG4&lt;&gt;"",IF(AG4&gt;AI4,2,IF(AG4=AI4,1,0)),0)</f>
        <v>0</v>
      </c>
      <c r="CD4" s="50">
        <f>IF(AJ4&lt;&gt;"",IF(AJ4&gt;AL4,2,IF(AJ4=AL4,1,0)),0)</f>
        <v>0</v>
      </c>
      <c r="CE4" s="50">
        <f>IF(AM4&lt;&gt;"",IF(AM4&gt;AO4,2,IF(AM4=AO4,1,0)),0)</f>
        <v>0</v>
      </c>
      <c r="CF4" s="50">
        <f>IF(AP4&lt;&gt;"",IF(AP4&gt;AR4,2,IF(AP4=AR4,1,0)),0)</f>
        <v>0</v>
      </c>
      <c r="CG4" s="50">
        <f>IF(AS4&lt;&gt;"",IF(AS4&gt;AU4,2,IF(AS4=AU4,1,0)),0)</f>
        <v>2</v>
      </c>
      <c r="CH4" s="50">
        <f>IF(AV4&lt;&gt;"",IF(AV4&gt;AX4,2,IF(AV4=AX4,1,0)),0)</f>
        <v>0</v>
      </c>
      <c r="CI4" s="50">
        <f>IF(AY4&lt;&gt;"",IF(AY4&gt;BA4,2,IF(AY4=BA4,1,0)),0)</f>
        <v>0</v>
      </c>
      <c r="CK4" s="15"/>
      <c r="CL4" s="15"/>
      <c r="CM4" s="15"/>
      <c r="CN4" s="141"/>
      <c r="CO4" s="142"/>
      <c r="CP4" s="141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:94" ht="44.25" customHeight="1">
      <c r="A5" s="16"/>
      <c r="B5" s="111" t="s">
        <v>19</v>
      </c>
      <c r="C5" s="52">
        <v>3</v>
      </c>
      <c r="D5" s="53" t="s">
        <v>6</v>
      </c>
      <c r="E5" s="54">
        <v>6</v>
      </c>
      <c r="F5" s="55"/>
      <c r="G5" s="55"/>
      <c r="H5" s="55"/>
      <c r="I5" s="151">
        <v>4</v>
      </c>
      <c r="J5" s="149" t="s">
        <v>6</v>
      </c>
      <c r="K5" s="153">
        <v>3</v>
      </c>
      <c r="L5" s="149">
        <v>4</v>
      </c>
      <c r="M5" s="149" t="s">
        <v>6</v>
      </c>
      <c r="N5" s="150">
        <v>6</v>
      </c>
      <c r="O5" s="151">
        <v>5</v>
      </c>
      <c r="P5" s="152" t="s">
        <v>6</v>
      </c>
      <c r="Q5" s="153">
        <v>0</v>
      </c>
      <c r="R5" s="151">
        <v>0</v>
      </c>
      <c r="S5" s="152" t="s">
        <v>6</v>
      </c>
      <c r="T5" s="153">
        <v>5</v>
      </c>
      <c r="U5" s="149">
        <v>1</v>
      </c>
      <c r="V5" s="152" t="s">
        <v>6</v>
      </c>
      <c r="W5" s="149">
        <v>6</v>
      </c>
      <c r="X5" s="61">
        <v>10</v>
      </c>
      <c r="Y5" s="59" t="s">
        <v>6</v>
      </c>
      <c r="Z5" s="62">
        <v>0</v>
      </c>
      <c r="AA5" s="63">
        <v>7</v>
      </c>
      <c r="AB5" s="59" t="s">
        <v>6</v>
      </c>
      <c r="AC5" s="64">
        <v>3</v>
      </c>
      <c r="AD5" s="61">
        <v>6</v>
      </c>
      <c r="AE5" s="59" t="s">
        <v>6</v>
      </c>
      <c r="AF5" s="62">
        <v>4</v>
      </c>
      <c r="AG5" s="61"/>
      <c r="AH5" s="59"/>
      <c r="AI5" s="62"/>
      <c r="AJ5" s="63"/>
      <c r="AK5" s="59"/>
      <c r="AL5" s="63"/>
      <c r="AM5" s="131"/>
      <c r="AN5" s="130"/>
      <c r="AO5" s="132"/>
      <c r="AP5" s="133"/>
      <c r="AQ5" s="130"/>
      <c r="AR5" s="134"/>
      <c r="AS5" s="63">
        <v>12</v>
      </c>
      <c r="AT5" s="59" t="s">
        <v>6</v>
      </c>
      <c r="AU5" s="63">
        <v>4</v>
      </c>
      <c r="AV5" s="61"/>
      <c r="AW5" s="59" t="s">
        <v>6</v>
      </c>
      <c r="AX5" s="62"/>
      <c r="AY5" s="63"/>
      <c r="AZ5" s="59" t="s">
        <v>6</v>
      </c>
      <c r="BA5" s="65"/>
      <c r="BB5" s="66">
        <f>C5+F5+I5+L5+O5+AS5+AV5+AY5+R5+U5+X5+AA5+AD5+AG5+AJ5+AM5+AP5</f>
        <v>52</v>
      </c>
      <c r="BC5" s="67" t="s">
        <v>6</v>
      </c>
      <c r="BD5" s="68">
        <f t="shared" si="1"/>
        <v>37</v>
      </c>
      <c r="BE5" s="129">
        <f t="shared" si="2"/>
        <v>12</v>
      </c>
      <c r="BF5" s="126">
        <f aca="true" t="shared" si="6" ref="BF5:BF15">RANK(BH5,body_celkem,0)</f>
        <v>4</v>
      </c>
      <c r="BG5" s="49"/>
      <c r="BH5" s="50">
        <f aca="true" t="shared" si="7" ref="BH5:BH20">(BJ5*10)+(BK5*0.01)+(BL5*0.0001)+(BM5*0.000001)</f>
        <v>120.00150140540539</v>
      </c>
      <c r="BI5" s="50">
        <f aca="true" t="shared" si="8" ref="BI5:BI20">BJ5/BO5</f>
        <v>1.2</v>
      </c>
      <c r="BJ5" s="50">
        <f t="shared" si="3"/>
        <v>12</v>
      </c>
      <c r="BK5" s="50">
        <v>0</v>
      </c>
      <c r="BL5" s="51">
        <f aca="true" t="shared" si="9" ref="BL5:BL20">BB5-BD5</f>
        <v>15</v>
      </c>
      <c r="BM5" s="50">
        <f>IF(BD5=0,0,BB5/BD5)</f>
        <v>1.4054054054054055</v>
      </c>
      <c r="BN5" s="50">
        <v>0</v>
      </c>
      <c r="BO5" s="50">
        <f t="shared" si="4"/>
        <v>10</v>
      </c>
      <c r="BP5" s="50">
        <f aca="true" t="shared" si="10" ref="BP5:BP20">IF(BS5=2,1,0)+IF(BT5=2,1,0)+IF(BU5=2,1,0)+IF(BV5=2,1,0)+IF(BW5=2,1,0)+IF(BX5=2,1,0)+IF(BY5=2,1,0)+IF(BZ5=2,1,0)+IF(CA5=2,1,0)+IF(CB5=2,1,0)+IF(CC5=2,1,0)+IF(CD5=2,1,0)+IF(CE5=2,1,0)+IF(CF5=2,1,0)+IF(CG5=2,1,0)+IF(CH5=2,1,0)+IF(CI5=2,1,0)</f>
        <v>6</v>
      </c>
      <c r="BQ5" s="50">
        <f aca="true" t="shared" si="11" ref="BQ5:BQ20">IF(BS5=1,1,0)+IF(BT5=1,1,0)+IF(BU5=1,1,0)+IF(BV5=1,1,0)+IF(BW5=1,1,0)+IF(BX5=1,1,0)+IF(BY5=1,1,0)+IF(BZ5=1,1,0)+IF(CA5=1,1,0)+IF(CB5=1,1,0)+IF(CC5=1,1,0)+IF(CD5=1,1,0)+IF(CE5=1,1,0)+IF(CF5=1,1,0)+IF(CG5=1,1,0)+IF(CH5=1,1,0)+IF(CI5=1,1,0)</f>
        <v>0</v>
      </c>
      <c r="BR5" s="50">
        <f t="shared" si="5"/>
        <v>4</v>
      </c>
      <c r="BS5" s="50">
        <f aca="true" t="shared" si="12" ref="BS5:BS15">IF(C5&lt;&gt;"",IF(C5&gt;E5,2,IF(C5=E5,1,0)),0)</f>
        <v>0</v>
      </c>
      <c r="BT5" s="50">
        <f aca="true" t="shared" si="13" ref="BT5:BT15">IF(F5&lt;&gt;"",IF(F5&gt;H5,2,IF(F5=H5,1,0)),0)</f>
        <v>0</v>
      </c>
      <c r="BU5" s="50">
        <f aca="true" t="shared" si="14" ref="BU5:BU15">IF(I5&lt;&gt;"",IF(I5&gt;K5,2,IF(I5=K5,1,0)),0)</f>
        <v>2</v>
      </c>
      <c r="BV5" s="50">
        <f aca="true" t="shared" si="15" ref="BV5:BV15">IF(L5&lt;&gt;"",IF(L5&gt;N5,2,IF(L5=N5,1,0)),0)</f>
        <v>0</v>
      </c>
      <c r="BW5" s="50">
        <f aca="true" t="shared" si="16" ref="BW5:BW15">IF(O5&lt;&gt;"",IF(O5&gt;Q5,2,IF(O5=Q5,1,0)),0)</f>
        <v>2</v>
      </c>
      <c r="BX5" s="50">
        <f aca="true" t="shared" si="17" ref="BX5:BX15">IF(R5&lt;&gt;"",IF(R5&gt;T5,2,IF(R5=T5,1,0)),0)</f>
        <v>0</v>
      </c>
      <c r="BY5" s="50">
        <f aca="true" t="shared" si="18" ref="BY5:BY15">IF(U5&lt;&gt;"",IF(U5&gt;W5,2,IF(U5=W5,1,0)),0)</f>
        <v>0</v>
      </c>
      <c r="BZ5" s="50">
        <f aca="true" t="shared" si="19" ref="BZ5:BZ15">IF(X5&lt;&gt;"",IF(X5&gt;Z5,2,IF(X5=Z5,1,0)),0)</f>
        <v>2</v>
      </c>
      <c r="CA5" s="50">
        <f aca="true" t="shared" si="20" ref="CA5:CA15">IF(AA5&lt;&gt;"",IF(AA5&gt;AC5,2,IF(AA5=AC5,1,0)),0)</f>
        <v>2</v>
      </c>
      <c r="CB5" s="50">
        <f aca="true" t="shared" si="21" ref="CB5:CB15">IF(AD5&lt;&gt;"",IF(AD5&gt;AF5,2,IF(AD5=AF5,1,0)),0)</f>
        <v>2</v>
      </c>
      <c r="CC5" s="50">
        <f aca="true" t="shared" si="22" ref="CC5:CC15">IF(AG5&lt;&gt;"",IF(AG5&gt;AI5,2,IF(AG5=AI5,1,0)),0)</f>
        <v>0</v>
      </c>
      <c r="CD5" s="50">
        <f aca="true" t="shared" si="23" ref="CD5:CD15">IF(AJ5&lt;&gt;"",IF(AJ5&gt;AL5,2,IF(AJ5=AL5,1,0)),0)</f>
        <v>0</v>
      </c>
      <c r="CE5" s="50">
        <f aca="true" t="shared" si="24" ref="CE5:CE15">IF(AM5&lt;&gt;"",IF(AM5&gt;AO5,2,IF(AM5=AO5,1,0)),0)</f>
        <v>0</v>
      </c>
      <c r="CF5" s="50">
        <f aca="true" t="shared" si="25" ref="CF5:CF15">IF(AP5&lt;&gt;"",IF(AP5&gt;AR5,2,IF(AP5=AR5,1,0)),0)</f>
        <v>0</v>
      </c>
      <c r="CG5" s="50">
        <f aca="true" t="shared" si="26" ref="CG5:CG15">IF(AS5&lt;&gt;"",IF(AS5&gt;AU5,2,IF(AS5=AU5,1,0)),0)</f>
        <v>2</v>
      </c>
      <c r="CH5" s="50">
        <f aca="true" t="shared" si="27" ref="CH5:CH15">IF(AV5&lt;&gt;"",IF(AV5&gt;AX5,2,IF(AV5=AX5,1,0)),0)</f>
        <v>0</v>
      </c>
      <c r="CI5" s="50">
        <f aca="true" t="shared" si="28" ref="CI5:CI15">IF(AY5&lt;&gt;"",IF(AY5&gt;BA5,2,IF(AY5=BA5,1,0)),0)</f>
        <v>0</v>
      </c>
      <c r="CN5" s="138">
        <v>2</v>
      </c>
      <c r="CO5" s="139" t="s">
        <v>71</v>
      </c>
      <c r="CP5" s="143" t="s">
        <v>78</v>
      </c>
    </row>
    <row r="6" spans="1:94" ht="44.25" customHeight="1">
      <c r="A6" s="16"/>
      <c r="B6" s="111" t="s">
        <v>22</v>
      </c>
      <c r="C6" s="52">
        <v>3</v>
      </c>
      <c r="D6" s="53" t="s">
        <v>6</v>
      </c>
      <c r="E6" s="54">
        <v>5</v>
      </c>
      <c r="F6" s="149">
        <v>3</v>
      </c>
      <c r="G6" s="149" t="s">
        <v>6</v>
      </c>
      <c r="H6" s="149">
        <v>4</v>
      </c>
      <c r="I6" s="70"/>
      <c r="J6" s="55"/>
      <c r="K6" s="71"/>
      <c r="L6" s="149">
        <v>2</v>
      </c>
      <c r="M6" s="149" t="s">
        <v>6</v>
      </c>
      <c r="N6" s="150">
        <v>6</v>
      </c>
      <c r="O6" s="151">
        <v>5</v>
      </c>
      <c r="P6" s="152" t="s">
        <v>6</v>
      </c>
      <c r="Q6" s="153">
        <v>4</v>
      </c>
      <c r="R6" s="151">
        <v>7</v>
      </c>
      <c r="S6" s="152" t="s">
        <v>6</v>
      </c>
      <c r="T6" s="153">
        <v>2</v>
      </c>
      <c r="U6" s="149">
        <v>7</v>
      </c>
      <c r="V6" s="152" t="s">
        <v>6</v>
      </c>
      <c r="W6" s="149">
        <v>15</v>
      </c>
      <c r="X6" s="61">
        <v>12</v>
      </c>
      <c r="Y6" s="59" t="s">
        <v>6</v>
      </c>
      <c r="Z6" s="62">
        <v>4</v>
      </c>
      <c r="AA6" s="63">
        <v>8</v>
      </c>
      <c r="AB6" s="59" t="s">
        <v>6</v>
      </c>
      <c r="AC6" s="64">
        <v>4</v>
      </c>
      <c r="AD6" s="61">
        <v>8</v>
      </c>
      <c r="AE6" s="59" t="s">
        <v>6</v>
      </c>
      <c r="AF6" s="62">
        <v>4</v>
      </c>
      <c r="AG6" s="61"/>
      <c r="AH6" s="59"/>
      <c r="AI6" s="62"/>
      <c r="AJ6" s="63"/>
      <c r="AK6" s="59"/>
      <c r="AL6" s="63"/>
      <c r="AM6" s="61"/>
      <c r="AN6" s="59"/>
      <c r="AO6" s="62"/>
      <c r="AP6" s="63"/>
      <c r="AQ6" s="59"/>
      <c r="AR6" s="64"/>
      <c r="AS6" s="63">
        <v>11</v>
      </c>
      <c r="AT6" s="59" t="s">
        <v>6</v>
      </c>
      <c r="AU6" s="63">
        <v>4</v>
      </c>
      <c r="AV6" s="61"/>
      <c r="AW6" s="59" t="s">
        <v>6</v>
      </c>
      <c r="AX6" s="62"/>
      <c r="AY6" s="63"/>
      <c r="AZ6" s="59" t="s">
        <v>6</v>
      </c>
      <c r="BA6" s="72"/>
      <c r="BB6" s="66">
        <f>C6+F6+I6+L6+O6+AS6+AV6+AY6+R6+U6+X6+AA6+AD6+AG6+AJ6+AM6+AP6</f>
        <v>66</v>
      </c>
      <c r="BC6" s="67" t="s">
        <v>6</v>
      </c>
      <c r="BD6" s="68">
        <f t="shared" si="1"/>
        <v>52</v>
      </c>
      <c r="BE6" s="129">
        <f t="shared" si="2"/>
        <v>12</v>
      </c>
      <c r="BF6" s="126">
        <f t="shared" si="6"/>
        <v>6</v>
      </c>
      <c r="BG6" s="49"/>
      <c r="BH6" s="50">
        <f t="shared" si="7"/>
        <v>120.00140126923077</v>
      </c>
      <c r="BI6" s="50">
        <f t="shared" si="8"/>
        <v>1.2</v>
      </c>
      <c r="BJ6" s="50">
        <f t="shared" si="3"/>
        <v>12</v>
      </c>
      <c r="BK6" s="50">
        <v>0</v>
      </c>
      <c r="BL6" s="51">
        <f t="shared" si="9"/>
        <v>14</v>
      </c>
      <c r="BM6" s="50">
        <f aca="true" t="shared" si="29" ref="BM6:BM21">IF(BD6=0,0,BB6/BD6)</f>
        <v>1.2692307692307692</v>
      </c>
      <c r="BN6" s="50">
        <v>0</v>
      </c>
      <c r="BO6" s="50">
        <f t="shared" si="4"/>
        <v>10</v>
      </c>
      <c r="BP6" s="50">
        <f t="shared" si="10"/>
        <v>6</v>
      </c>
      <c r="BQ6" s="50">
        <f t="shared" si="11"/>
        <v>0</v>
      </c>
      <c r="BR6" s="50">
        <f t="shared" si="5"/>
        <v>4</v>
      </c>
      <c r="BS6" s="50">
        <f t="shared" si="12"/>
        <v>0</v>
      </c>
      <c r="BT6" s="50">
        <f t="shared" si="13"/>
        <v>0</v>
      </c>
      <c r="BU6" s="50">
        <f t="shared" si="14"/>
        <v>0</v>
      </c>
      <c r="BV6" s="50">
        <f t="shared" si="15"/>
        <v>0</v>
      </c>
      <c r="BW6" s="50">
        <f t="shared" si="16"/>
        <v>2</v>
      </c>
      <c r="BX6" s="50">
        <f t="shared" si="17"/>
        <v>2</v>
      </c>
      <c r="BY6" s="50">
        <f t="shared" si="18"/>
        <v>0</v>
      </c>
      <c r="BZ6" s="50">
        <f t="shared" si="19"/>
        <v>2</v>
      </c>
      <c r="CA6" s="50">
        <f t="shared" si="20"/>
        <v>2</v>
      </c>
      <c r="CB6" s="50">
        <f t="shared" si="21"/>
        <v>2</v>
      </c>
      <c r="CC6" s="50">
        <f t="shared" si="22"/>
        <v>0</v>
      </c>
      <c r="CD6" s="50">
        <f t="shared" si="23"/>
        <v>0</v>
      </c>
      <c r="CE6" s="50">
        <f t="shared" si="24"/>
        <v>0</v>
      </c>
      <c r="CF6" s="50">
        <f t="shared" si="25"/>
        <v>0</v>
      </c>
      <c r="CG6" s="50">
        <f t="shared" si="26"/>
        <v>2</v>
      </c>
      <c r="CH6" s="50">
        <f t="shared" si="27"/>
        <v>0</v>
      </c>
      <c r="CI6" s="50">
        <f t="shared" si="28"/>
        <v>0</v>
      </c>
      <c r="CN6" s="138">
        <v>2</v>
      </c>
      <c r="CO6" s="139" t="s">
        <v>72</v>
      </c>
      <c r="CP6" s="138" t="s">
        <v>76</v>
      </c>
    </row>
    <row r="7" spans="1:94" ht="44.25" customHeight="1">
      <c r="A7" s="16"/>
      <c r="B7" s="112" t="s">
        <v>55</v>
      </c>
      <c r="C7" s="154">
        <v>9</v>
      </c>
      <c r="D7" s="149" t="s">
        <v>6</v>
      </c>
      <c r="E7" s="153">
        <v>0</v>
      </c>
      <c r="F7" s="149">
        <v>6</v>
      </c>
      <c r="G7" s="149" t="s">
        <v>6</v>
      </c>
      <c r="H7" s="149">
        <v>4</v>
      </c>
      <c r="I7" s="151">
        <v>6</v>
      </c>
      <c r="J7" s="149" t="s">
        <v>6</v>
      </c>
      <c r="K7" s="153">
        <v>2</v>
      </c>
      <c r="L7" s="55"/>
      <c r="M7" s="55"/>
      <c r="N7" s="73"/>
      <c r="O7" s="58">
        <v>7</v>
      </c>
      <c r="P7" s="59" t="s">
        <v>6</v>
      </c>
      <c r="Q7" s="60">
        <v>5</v>
      </c>
      <c r="R7" s="61">
        <v>1</v>
      </c>
      <c r="S7" s="59" t="s">
        <v>6</v>
      </c>
      <c r="T7" s="62">
        <v>3</v>
      </c>
      <c r="U7" s="149">
        <v>3</v>
      </c>
      <c r="V7" s="152" t="s">
        <v>6</v>
      </c>
      <c r="W7" s="149">
        <v>6</v>
      </c>
      <c r="X7" s="61">
        <v>13</v>
      </c>
      <c r="Y7" s="59" t="s">
        <v>6</v>
      </c>
      <c r="Z7" s="62">
        <v>4</v>
      </c>
      <c r="AA7" s="63">
        <v>13</v>
      </c>
      <c r="AB7" s="59" t="s">
        <v>6</v>
      </c>
      <c r="AC7" s="64">
        <v>5</v>
      </c>
      <c r="AD7" s="61">
        <v>6</v>
      </c>
      <c r="AE7" s="59" t="s">
        <v>6</v>
      </c>
      <c r="AF7" s="62">
        <v>0</v>
      </c>
      <c r="AG7" s="61"/>
      <c r="AH7" s="59"/>
      <c r="AI7" s="62"/>
      <c r="AJ7" s="63"/>
      <c r="AK7" s="59"/>
      <c r="AL7" s="63"/>
      <c r="AM7" s="61"/>
      <c r="AN7" s="59"/>
      <c r="AO7" s="62"/>
      <c r="AP7" s="63"/>
      <c r="AQ7" s="59"/>
      <c r="AR7" s="64"/>
      <c r="AS7" s="63">
        <v>13</v>
      </c>
      <c r="AT7" s="59" t="s">
        <v>6</v>
      </c>
      <c r="AU7" s="63">
        <v>1</v>
      </c>
      <c r="AV7" s="61"/>
      <c r="AW7" s="59" t="s">
        <v>6</v>
      </c>
      <c r="AX7" s="62"/>
      <c r="AY7" s="63"/>
      <c r="AZ7" s="59" t="s">
        <v>6</v>
      </c>
      <c r="BA7" s="72"/>
      <c r="BB7" s="66">
        <f t="shared" si="0"/>
        <v>77</v>
      </c>
      <c r="BC7" s="67" t="s">
        <v>6</v>
      </c>
      <c r="BD7" s="68">
        <f t="shared" si="1"/>
        <v>30</v>
      </c>
      <c r="BE7" s="129">
        <f t="shared" si="2"/>
        <v>16</v>
      </c>
      <c r="BF7" s="126">
        <f t="shared" si="6"/>
        <v>2</v>
      </c>
      <c r="BG7" s="49"/>
      <c r="BH7" s="50">
        <f t="shared" si="7"/>
        <v>160.00470256666668</v>
      </c>
      <c r="BI7" s="50">
        <f t="shared" si="8"/>
        <v>1.6</v>
      </c>
      <c r="BJ7" s="50">
        <f t="shared" si="3"/>
        <v>16</v>
      </c>
      <c r="BK7" s="50">
        <v>0</v>
      </c>
      <c r="BL7" s="51">
        <f t="shared" si="9"/>
        <v>47</v>
      </c>
      <c r="BM7" s="50">
        <f t="shared" si="29"/>
        <v>2.566666666666667</v>
      </c>
      <c r="BN7" s="50">
        <v>0</v>
      </c>
      <c r="BO7" s="50">
        <f t="shared" si="4"/>
        <v>10</v>
      </c>
      <c r="BP7" s="50">
        <f t="shared" si="10"/>
        <v>8</v>
      </c>
      <c r="BQ7" s="50">
        <f t="shared" si="11"/>
        <v>0</v>
      </c>
      <c r="BR7" s="50">
        <f t="shared" si="5"/>
        <v>2</v>
      </c>
      <c r="BS7" s="50">
        <f t="shared" si="12"/>
        <v>2</v>
      </c>
      <c r="BT7" s="50">
        <f t="shared" si="13"/>
        <v>2</v>
      </c>
      <c r="BU7" s="50">
        <f t="shared" si="14"/>
        <v>2</v>
      </c>
      <c r="BV7" s="50">
        <f t="shared" si="15"/>
        <v>0</v>
      </c>
      <c r="BW7" s="50">
        <f t="shared" si="16"/>
        <v>2</v>
      </c>
      <c r="BX7" s="50">
        <f t="shared" si="17"/>
        <v>0</v>
      </c>
      <c r="BY7" s="50">
        <f t="shared" si="18"/>
        <v>0</v>
      </c>
      <c r="BZ7" s="50">
        <f t="shared" si="19"/>
        <v>2</v>
      </c>
      <c r="CA7" s="50">
        <f t="shared" si="20"/>
        <v>2</v>
      </c>
      <c r="CB7" s="50">
        <f t="shared" si="21"/>
        <v>2</v>
      </c>
      <c r="CC7" s="50">
        <f t="shared" si="22"/>
        <v>0</v>
      </c>
      <c r="CD7" s="50">
        <f t="shared" si="23"/>
        <v>0</v>
      </c>
      <c r="CE7" s="50">
        <f t="shared" si="24"/>
        <v>0</v>
      </c>
      <c r="CF7" s="50">
        <f t="shared" si="25"/>
        <v>0</v>
      </c>
      <c r="CG7" s="50">
        <f t="shared" si="26"/>
        <v>2</v>
      </c>
      <c r="CH7" s="50">
        <f t="shared" si="27"/>
        <v>0</v>
      </c>
      <c r="CI7" s="50">
        <f t="shared" si="28"/>
        <v>0</v>
      </c>
      <c r="CN7" s="141"/>
      <c r="CO7" s="142"/>
      <c r="CP7" s="141"/>
    </row>
    <row r="8" spans="1:94" ht="44.25" customHeight="1">
      <c r="A8" s="16"/>
      <c r="B8" s="112" t="s">
        <v>56</v>
      </c>
      <c r="C8" s="154">
        <v>6</v>
      </c>
      <c r="D8" s="149" t="s">
        <v>6</v>
      </c>
      <c r="E8" s="153">
        <v>15</v>
      </c>
      <c r="F8" s="149">
        <v>0</v>
      </c>
      <c r="G8" s="149" t="s">
        <v>6</v>
      </c>
      <c r="H8" s="149">
        <v>5</v>
      </c>
      <c r="I8" s="151">
        <v>4</v>
      </c>
      <c r="J8" s="149" t="s">
        <v>6</v>
      </c>
      <c r="K8" s="153">
        <v>5</v>
      </c>
      <c r="L8" s="53">
        <v>5</v>
      </c>
      <c r="M8" s="53" t="s">
        <v>6</v>
      </c>
      <c r="N8" s="57">
        <v>7</v>
      </c>
      <c r="O8" s="74"/>
      <c r="P8" s="75"/>
      <c r="Q8" s="76"/>
      <c r="R8" s="61">
        <v>5</v>
      </c>
      <c r="S8" s="59" t="s">
        <v>6</v>
      </c>
      <c r="T8" s="62">
        <v>4</v>
      </c>
      <c r="U8" s="63">
        <v>3</v>
      </c>
      <c r="V8" s="59" t="s">
        <v>6</v>
      </c>
      <c r="W8" s="63">
        <v>8</v>
      </c>
      <c r="X8" s="61">
        <v>2</v>
      </c>
      <c r="Y8" s="59" t="s">
        <v>6</v>
      </c>
      <c r="Z8" s="62">
        <v>2</v>
      </c>
      <c r="AA8" s="63">
        <v>3</v>
      </c>
      <c r="AB8" s="59" t="s">
        <v>6</v>
      </c>
      <c r="AC8" s="64">
        <v>5</v>
      </c>
      <c r="AD8" s="61">
        <v>2</v>
      </c>
      <c r="AE8" s="59" t="s">
        <v>6</v>
      </c>
      <c r="AF8" s="62">
        <v>6</v>
      </c>
      <c r="AG8" s="61"/>
      <c r="AH8" s="59"/>
      <c r="AI8" s="62"/>
      <c r="AJ8" s="63"/>
      <c r="AK8" s="59"/>
      <c r="AL8" s="63"/>
      <c r="AM8" s="61"/>
      <c r="AN8" s="59"/>
      <c r="AO8" s="62"/>
      <c r="AP8" s="63"/>
      <c r="AQ8" s="59"/>
      <c r="AR8" s="64"/>
      <c r="AS8" s="63">
        <v>10</v>
      </c>
      <c r="AT8" s="59" t="s">
        <v>6</v>
      </c>
      <c r="AU8" s="63">
        <v>2</v>
      </c>
      <c r="AV8" s="61"/>
      <c r="AW8" s="59" t="s">
        <v>6</v>
      </c>
      <c r="AX8" s="62"/>
      <c r="AY8" s="63"/>
      <c r="AZ8" s="59" t="s">
        <v>6</v>
      </c>
      <c r="BA8" s="72"/>
      <c r="BB8" s="66">
        <f t="shared" si="0"/>
        <v>40</v>
      </c>
      <c r="BC8" s="67" t="s">
        <v>6</v>
      </c>
      <c r="BD8" s="68">
        <f t="shared" si="1"/>
        <v>59</v>
      </c>
      <c r="BE8" s="129">
        <f t="shared" si="2"/>
        <v>5</v>
      </c>
      <c r="BF8" s="126">
        <f t="shared" si="6"/>
        <v>9</v>
      </c>
      <c r="BG8" s="49"/>
      <c r="BH8" s="50">
        <f t="shared" si="7"/>
        <v>50.0081006779661</v>
      </c>
      <c r="BI8" s="50">
        <f t="shared" si="8"/>
        <v>0.5</v>
      </c>
      <c r="BJ8" s="50">
        <f t="shared" si="3"/>
        <v>5</v>
      </c>
      <c r="BK8" s="50">
        <v>1</v>
      </c>
      <c r="BL8" s="51">
        <f t="shared" si="9"/>
        <v>-19</v>
      </c>
      <c r="BM8" s="50">
        <f t="shared" si="29"/>
        <v>0.6779661016949152</v>
      </c>
      <c r="BN8" s="50">
        <v>0</v>
      </c>
      <c r="BO8" s="50">
        <f t="shared" si="4"/>
        <v>10</v>
      </c>
      <c r="BP8" s="50">
        <f t="shared" si="10"/>
        <v>2</v>
      </c>
      <c r="BQ8" s="50">
        <f t="shared" si="11"/>
        <v>1</v>
      </c>
      <c r="BR8" s="50">
        <f t="shared" si="5"/>
        <v>7</v>
      </c>
      <c r="BS8" s="50">
        <f t="shared" si="12"/>
        <v>0</v>
      </c>
      <c r="BT8" s="50">
        <f t="shared" si="13"/>
        <v>0</v>
      </c>
      <c r="BU8" s="50">
        <f t="shared" si="14"/>
        <v>0</v>
      </c>
      <c r="BV8" s="50">
        <f t="shared" si="15"/>
        <v>0</v>
      </c>
      <c r="BW8" s="50">
        <f t="shared" si="16"/>
        <v>0</v>
      </c>
      <c r="BX8" s="50">
        <f t="shared" si="17"/>
        <v>2</v>
      </c>
      <c r="BY8" s="50">
        <f t="shared" si="18"/>
        <v>0</v>
      </c>
      <c r="BZ8" s="50">
        <f t="shared" si="19"/>
        <v>1</v>
      </c>
      <c r="CA8" s="50">
        <f t="shared" si="20"/>
        <v>0</v>
      </c>
      <c r="CB8" s="50">
        <f t="shared" si="21"/>
        <v>0</v>
      </c>
      <c r="CC8" s="50">
        <f t="shared" si="22"/>
        <v>0</v>
      </c>
      <c r="CD8" s="50">
        <f t="shared" si="23"/>
        <v>0</v>
      </c>
      <c r="CE8" s="50">
        <f t="shared" si="24"/>
        <v>0</v>
      </c>
      <c r="CF8" s="50">
        <f t="shared" si="25"/>
        <v>0</v>
      </c>
      <c r="CG8" s="50">
        <f t="shared" si="26"/>
        <v>2</v>
      </c>
      <c r="CH8" s="50">
        <f t="shared" si="27"/>
        <v>0</v>
      </c>
      <c r="CI8" s="50">
        <f t="shared" si="28"/>
        <v>0</v>
      </c>
      <c r="CN8" s="141"/>
      <c r="CO8" s="142"/>
      <c r="CP8" s="141"/>
    </row>
    <row r="9" spans="1:94" ht="44.25" customHeight="1">
      <c r="A9" s="16"/>
      <c r="B9" s="112" t="s">
        <v>40</v>
      </c>
      <c r="C9" s="154">
        <v>5</v>
      </c>
      <c r="D9" s="149" t="s">
        <v>6</v>
      </c>
      <c r="E9" s="153">
        <v>9</v>
      </c>
      <c r="F9" s="149">
        <v>5</v>
      </c>
      <c r="G9" s="149" t="s">
        <v>6</v>
      </c>
      <c r="H9" s="149">
        <v>0</v>
      </c>
      <c r="I9" s="151">
        <v>2</v>
      </c>
      <c r="J9" s="149" t="s">
        <v>6</v>
      </c>
      <c r="K9" s="153">
        <v>7</v>
      </c>
      <c r="L9" s="53">
        <v>3</v>
      </c>
      <c r="M9" s="53" t="s">
        <v>6</v>
      </c>
      <c r="N9" s="57">
        <v>1</v>
      </c>
      <c r="O9" s="58">
        <v>4</v>
      </c>
      <c r="P9" s="59" t="s">
        <v>6</v>
      </c>
      <c r="Q9" s="60">
        <v>5</v>
      </c>
      <c r="R9" s="70"/>
      <c r="S9" s="75"/>
      <c r="T9" s="71"/>
      <c r="U9" s="63">
        <v>7</v>
      </c>
      <c r="V9" s="59" t="s">
        <v>6</v>
      </c>
      <c r="W9" s="63">
        <v>5</v>
      </c>
      <c r="X9" s="61">
        <v>5</v>
      </c>
      <c r="Y9" s="59" t="s">
        <v>6</v>
      </c>
      <c r="Z9" s="62">
        <v>14</v>
      </c>
      <c r="AA9" s="63">
        <v>10</v>
      </c>
      <c r="AB9" s="59" t="s">
        <v>6</v>
      </c>
      <c r="AC9" s="64">
        <v>0</v>
      </c>
      <c r="AD9" s="61">
        <v>5</v>
      </c>
      <c r="AE9" s="59" t="s">
        <v>6</v>
      </c>
      <c r="AF9" s="62">
        <v>3</v>
      </c>
      <c r="AG9" s="61"/>
      <c r="AH9" s="59"/>
      <c r="AI9" s="62"/>
      <c r="AJ9" s="63"/>
      <c r="AK9" s="59"/>
      <c r="AL9" s="63"/>
      <c r="AM9" s="61"/>
      <c r="AN9" s="59"/>
      <c r="AO9" s="62"/>
      <c r="AP9" s="63"/>
      <c r="AQ9" s="59"/>
      <c r="AR9" s="64"/>
      <c r="AS9" s="63">
        <v>15</v>
      </c>
      <c r="AT9" s="59" t="s">
        <v>6</v>
      </c>
      <c r="AU9" s="63">
        <v>2</v>
      </c>
      <c r="AV9" s="61"/>
      <c r="AW9" s="59" t="s">
        <v>6</v>
      </c>
      <c r="AX9" s="62"/>
      <c r="AY9" s="63"/>
      <c r="AZ9" s="59" t="s">
        <v>6</v>
      </c>
      <c r="BA9" s="72"/>
      <c r="BB9" s="66">
        <f t="shared" si="0"/>
        <v>61</v>
      </c>
      <c r="BC9" s="67" t="s">
        <v>6</v>
      </c>
      <c r="BD9" s="68">
        <f t="shared" si="1"/>
        <v>46</v>
      </c>
      <c r="BE9" s="129">
        <f t="shared" si="2"/>
        <v>12</v>
      </c>
      <c r="BF9" s="126">
        <f t="shared" si="6"/>
        <v>5</v>
      </c>
      <c r="BG9" s="49"/>
      <c r="BH9" s="50">
        <f t="shared" si="7"/>
        <v>120.00150132608695</v>
      </c>
      <c r="BI9" s="50">
        <f t="shared" si="8"/>
        <v>1.2</v>
      </c>
      <c r="BJ9" s="50">
        <f t="shared" si="3"/>
        <v>12</v>
      </c>
      <c r="BK9" s="50">
        <v>0</v>
      </c>
      <c r="BL9" s="51">
        <f t="shared" si="9"/>
        <v>15</v>
      </c>
      <c r="BM9" s="50">
        <f t="shared" si="29"/>
        <v>1.326086956521739</v>
      </c>
      <c r="BN9" s="50">
        <v>0</v>
      </c>
      <c r="BO9" s="50">
        <f t="shared" si="4"/>
        <v>10</v>
      </c>
      <c r="BP9" s="50">
        <f t="shared" si="10"/>
        <v>6</v>
      </c>
      <c r="BQ9" s="50">
        <f t="shared" si="11"/>
        <v>0</v>
      </c>
      <c r="BR9" s="50">
        <f t="shared" si="5"/>
        <v>4</v>
      </c>
      <c r="BS9" s="50">
        <f t="shared" si="12"/>
        <v>0</v>
      </c>
      <c r="BT9" s="50">
        <f t="shared" si="13"/>
        <v>2</v>
      </c>
      <c r="BU9" s="50">
        <f t="shared" si="14"/>
        <v>0</v>
      </c>
      <c r="BV9" s="50">
        <f t="shared" si="15"/>
        <v>2</v>
      </c>
      <c r="BW9" s="50">
        <f t="shared" si="16"/>
        <v>0</v>
      </c>
      <c r="BX9" s="50">
        <f t="shared" si="17"/>
        <v>0</v>
      </c>
      <c r="BY9" s="50">
        <f t="shared" si="18"/>
        <v>2</v>
      </c>
      <c r="BZ9" s="50">
        <f t="shared" si="19"/>
        <v>0</v>
      </c>
      <c r="CA9" s="50">
        <f t="shared" si="20"/>
        <v>2</v>
      </c>
      <c r="CB9" s="50">
        <f t="shared" si="21"/>
        <v>2</v>
      </c>
      <c r="CC9" s="50">
        <f t="shared" si="22"/>
        <v>0</v>
      </c>
      <c r="CD9" s="50">
        <f t="shared" si="23"/>
        <v>0</v>
      </c>
      <c r="CE9" s="50">
        <f t="shared" si="24"/>
        <v>0</v>
      </c>
      <c r="CF9" s="50">
        <f t="shared" si="25"/>
        <v>0</v>
      </c>
      <c r="CG9" s="50">
        <f t="shared" si="26"/>
        <v>2</v>
      </c>
      <c r="CH9" s="50">
        <f t="shared" si="27"/>
        <v>0</v>
      </c>
      <c r="CI9" s="50">
        <f t="shared" si="28"/>
        <v>0</v>
      </c>
      <c r="CN9" s="138">
        <v>2</v>
      </c>
      <c r="CO9" s="139" t="s">
        <v>73</v>
      </c>
      <c r="CP9" s="138" t="s">
        <v>77</v>
      </c>
    </row>
    <row r="10" spans="1:94" ht="44.25" customHeight="1">
      <c r="A10" s="16"/>
      <c r="B10" s="113" t="s">
        <v>7</v>
      </c>
      <c r="C10" s="154">
        <v>7</v>
      </c>
      <c r="D10" s="149" t="s">
        <v>6</v>
      </c>
      <c r="E10" s="153">
        <v>5</v>
      </c>
      <c r="F10" s="149">
        <v>6</v>
      </c>
      <c r="G10" s="149" t="s">
        <v>6</v>
      </c>
      <c r="H10" s="149">
        <v>1</v>
      </c>
      <c r="I10" s="151">
        <v>15</v>
      </c>
      <c r="J10" s="149" t="s">
        <v>6</v>
      </c>
      <c r="K10" s="153">
        <v>7</v>
      </c>
      <c r="L10" s="149">
        <v>6</v>
      </c>
      <c r="M10" s="149" t="s">
        <v>6</v>
      </c>
      <c r="N10" s="150">
        <v>3</v>
      </c>
      <c r="O10" s="58">
        <v>8</v>
      </c>
      <c r="P10" s="59" t="s">
        <v>6</v>
      </c>
      <c r="Q10" s="60">
        <v>3</v>
      </c>
      <c r="R10" s="61">
        <v>5</v>
      </c>
      <c r="S10" s="59" t="s">
        <v>6</v>
      </c>
      <c r="T10" s="62">
        <v>7</v>
      </c>
      <c r="U10" s="55"/>
      <c r="V10" s="75"/>
      <c r="W10" s="55"/>
      <c r="X10" s="61">
        <v>11</v>
      </c>
      <c r="Y10" s="59" t="s">
        <v>6</v>
      </c>
      <c r="Z10" s="62">
        <v>3</v>
      </c>
      <c r="AA10" s="63">
        <v>14</v>
      </c>
      <c r="AB10" s="59" t="s">
        <v>6</v>
      </c>
      <c r="AC10" s="64">
        <v>2</v>
      </c>
      <c r="AD10" s="61">
        <v>11</v>
      </c>
      <c r="AE10" s="59" t="s">
        <v>6</v>
      </c>
      <c r="AF10" s="62">
        <v>2</v>
      </c>
      <c r="AG10" s="61"/>
      <c r="AH10" s="59"/>
      <c r="AI10" s="62"/>
      <c r="AJ10" s="63"/>
      <c r="AK10" s="59"/>
      <c r="AL10" s="63"/>
      <c r="AM10" s="61"/>
      <c r="AN10" s="59"/>
      <c r="AO10" s="62"/>
      <c r="AP10" s="63"/>
      <c r="AQ10" s="59"/>
      <c r="AR10" s="64"/>
      <c r="AS10" s="63">
        <v>24</v>
      </c>
      <c r="AT10" s="59" t="s">
        <v>6</v>
      </c>
      <c r="AU10" s="63">
        <v>1</v>
      </c>
      <c r="AV10" s="61"/>
      <c r="AW10" s="59" t="s">
        <v>6</v>
      </c>
      <c r="AX10" s="62"/>
      <c r="AY10" s="63"/>
      <c r="AZ10" s="59" t="s">
        <v>6</v>
      </c>
      <c r="BA10" s="72"/>
      <c r="BB10" s="66">
        <f t="shared" si="0"/>
        <v>107</v>
      </c>
      <c r="BC10" s="67" t="s">
        <v>6</v>
      </c>
      <c r="BD10" s="68">
        <f t="shared" si="1"/>
        <v>34</v>
      </c>
      <c r="BE10" s="129">
        <f t="shared" si="2"/>
        <v>18</v>
      </c>
      <c r="BF10" s="126">
        <f t="shared" si="6"/>
        <v>1</v>
      </c>
      <c r="BG10" s="49"/>
      <c r="BH10" s="50">
        <f t="shared" si="7"/>
        <v>180.00730314705882</v>
      </c>
      <c r="BI10" s="50">
        <f t="shared" si="8"/>
        <v>1.8</v>
      </c>
      <c r="BJ10" s="50">
        <f t="shared" si="3"/>
        <v>18</v>
      </c>
      <c r="BK10" s="50">
        <v>0</v>
      </c>
      <c r="BL10" s="51">
        <f t="shared" si="9"/>
        <v>73</v>
      </c>
      <c r="BM10" s="50">
        <f t="shared" si="29"/>
        <v>3.1470588235294117</v>
      </c>
      <c r="BN10" s="50">
        <v>0</v>
      </c>
      <c r="BO10" s="50">
        <f t="shared" si="4"/>
        <v>10</v>
      </c>
      <c r="BP10" s="50">
        <f t="shared" si="10"/>
        <v>9</v>
      </c>
      <c r="BQ10" s="50">
        <f t="shared" si="11"/>
        <v>0</v>
      </c>
      <c r="BR10" s="50">
        <f t="shared" si="5"/>
        <v>1</v>
      </c>
      <c r="BS10" s="50">
        <f t="shared" si="12"/>
        <v>2</v>
      </c>
      <c r="BT10" s="50">
        <f t="shared" si="13"/>
        <v>2</v>
      </c>
      <c r="BU10" s="50">
        <f t="shared" si="14"/>
        <v>2</v>
      </c>
      <c r="BV10" s="50">
        <f t="shared" si="15"/>
        <v>2</v>
      </c>
      <c r="BW10" s="50">
        <f t="shared" si="16"/>
        <v>2</v>
      </c>
      <c r="BX10" s="50">
        <f t="shared" si="17"/>
        <v>0</v>
      </c>
      <c r="BY10" s="50">
        <f t="shared" si="18"/>
        <v>0</v>
      </c>
      <c r="BZ10" s="50">
        <f t="shared" si="19"/>
        <v>2</v>
      </c>
      <c r="CA10" s="50">
        <f t="shared" si="20"/>
        <v>2</v>
      </c>
      <c r="CB10" s="50">
        <f t="shared" si="21"/>
        <v>2</v>
      </c>
      <c r="CC10" s="50">
        <f t="shared" si="22"/>
        <v>0</v>
      </c>
      <c r="CD10" s="50">
        <f t="shared" si="23"/>
        <v>0</v>
      </c>
      <c r="CE10" s="50">
        <f t="shared" si="24"/>
        <v>0</v>
      </c>
      <c r="CF10" s="50">
        <f t="shared" si="25"/>
        <v>0</v>
      </c>
      <c r="CG10" s="50">
        <f t="shared" si="26"/>
        <v>2</v>
      </c>
      <c r="CH10" s="50">
        <f t="shared" si="27"/>
        <v>0</v>
      </c>
      <c r="CI10" s="50">
        <f t="shared" si="28"/>
        <v>0</v>
      </c>
      <c r="CN10" s="141"/>
      <c r="CO10" s="142"/>
      <c r="CP10" s="141"/>
    </row>
    <row r="11" spans="1:87" ht="44.25" customHeight="1">
      <c r="A11" s="16"/>
      <c r="B11" s="111" t="s">
        <v>57</v>
      </c>
      <c r="C11" s="52">
        <v>1</v>
      </c>
      <c r="D11" s="53" t="s">
        <v>6</v>
      </c>
      <c r="E11" s="54">
        <v>15</v>
      </c>
      <c r="F11" s="53">
        <v>0</v>
      </c>
      <c r="G11" s="53" t="s">
        <v>6</v>
      </c>
      <c r="H11" s="53">
        <v>10</v>
      </c>
      <c r="I11" s="56">
        <v>4</v>
      </c>
      <c r="J11" s="53" t="s">
        <v>6</v>
      </c>
      <c r="K11" s="54">
        <v>12</v>
      </c>
      <c r="L11" s="53">
        <v>4</v>
      </c>
      <c r="M11" s="53" t="s">
        <v>6</v>
      </c>
      <c r="N11" s="57">
        <v>13</v>
      </c>
      <c r="O11" s="58">
        <v>2</v>
      </c>
      <c r="P11" s="59" t="s">
        <v>6</v>
      </c>
      <c r="Q11" s="60">
        <v>2</v>
      </c>
      <c r="R11" s="61">
        <v>14</v>
      </c>
      <c r="S11" s="59" t="s">
        <v>6</v>
      </c>
      <c r="T11" s="62">
        <v>5</v>
      </c>
      <c r="U11" s="63">
        <v>3</v>
      </c>
      <c r="V11" s="59" t="s">
        <v>6</v>
      </c>
      <c r="W11" s="63">
        <v>11</v>
      </c>
      <c r="X11" s="70"/>
      <c r="Y11" s="75"/>
      <c r="Z11" s="71"/>
      <c r="AA11" s="63">
        <v>5</v>
      </c>
      <c r="AB11" s="59" t="s">
        <v>6</v>
      </c>
      <c r="AC11" s="64">
        <v>2</v>
      </c>
      <c r="AD11" s="61">
        <v>2</v>
      </c>
      <c r="AE11" s="59" t="s">
        <v>6</v>
      </c>
      <c r="AF11" s="62">
        <v>3</v>
      </c>
      <c r="AG11" s="61"/>
      <c r="AH11" s="59"/>
      <c r="AI11" s="62"/>
      <c r="AJ11" s="63"/>
      <c r="AK11" s="59"/>
      <c r="AL11" s="63"/>
      <c r="AM11" s="61"/>
      <c r="AN11" s="59"/>
      <c r="AO11" s="62"/>
      <c r="AP11" s="63"/>
      <c r="AQ11" s="59"/>
      <c r="AR11" s="64"/>
      <c r="AS11" s="63">
        <v>5</v>
      </c>
      <c r="AT11" s="59" t="s">
        <v>6</v>
      </c>
      <c r="AU11" s="63">
        <v>4</v>
      </c>
      <c r="AV11" s="61"/>
      <c r="AW11" s="59" t="s">
        <v>6</v>
      </c>
      <c r="AX11" s="62"/>
      <c r="AY11" s="63"/>
      <c r="AZ11" s="59" t="s">
        <v>6</v>
      </c>
      <c r="BA11" s="72"/>
      <c r="BB11" s="66">
        <f t="shared" si="0"/>
        <v>40</v>
      </c>
      <c r="BC11" s="67" t="s">
        <v>6</v>
      </c>
      <c r="BD11" s="68">
        <f t="shared" si="1"/>
        <v>77</v>
      </c>
      <c r="BE11" s="129">
        <f t="shared" si="2"/>
        <v>7</v>
      </c>
      <c r="BF11" s="126">
        <f t="shared" si="6"/>
        <v>8</v>
      </c>
      <c r="BG11" s="49"/>
      <c r="BH11" s="50">
        <f t="shared" si="7"/>
        <v>70.00630051948053</v>
      </c>
      <c r="BI11" s="50">
        <f t="shared" si="8"/>
        <v>0.7</v>
      </c>
      <c r="BJ11" s="50">
        <f t="shared" si="3"/>
        <v>7</v>
      </c>
      <c r="BK11" s="50">
        <v>1</v>
      </c>
      <c r="BL11" s="51">
        <f t="shared" si="9"/>
        <v>-37</v>
      </c>
      <c r="BM11" s="50">
        <f t="shared" si="29"/>
        <v>0.5194805194805194</v>
      </c>
      <c r="BN11" s="50">
        <v>0</v>
      </c>
      <c r="BO11" s="50">
        <f t="shared" si="4"/>
        <v>10</v>
      </c>
      <c r="BP11" s="50">
        <f t="shared" si="10"/>
        <v>3</v>
      </c>
      <c r="BQ11" s="50">
        <f t="shared" si="11"/>
        <v>1</v>
      </c>
      <c r="BR11" s="50">
        <f t="shared" si="5"/>
        <v>6</v>
      </c>
      <c r="BS11" s="50">
        <f t="shared" si="12"/>
        <v>0</v>
      </c>
      <c r="BT11" s="50">
        <f t="shared" si="13"/>
        <v>0</v>
      </c>
      <c r="BU11" s="50">
        <f t="shared" si="14"/>
        <v>0</v>
      </c>
      <c r="BV11" s="50">
        <f t="shared" si="15"/>
        <v>0</v>
      </c>
      <c r="BW11" s="50">
        <f t="shared" si="16"/>
        <v>1</v>
      </c>
      <c r="BX11" s="50">
        <f t="shared" si="17"/>
        <v>2</v>
      </c>
      <c r="BY11" s="50">
        <f t="shared" si="18"/>
        <v>0</v>
      </c>
      <c r="BZ11" s="50">
        <f t="shared" si="19"/>
        <v>0</v>
      </c>
      <c r="CA11" s="50">
        <f t="shared" si="20"/>
        <v>2</v>
      </c>
      <c r="CB11" s="50">
        <f t="shared" si="21"/>
        <v>0</v>
      </c>
      <c r="CC11" s="50">
        <f t="shared" si="22"/>
        <v>0</v>
      </c>
      <c r="CD11" s="50">
        <f t="shared" si="23"/>
        <v>0</v>
      </c>
      <c r="CE11" s="50">
        <f t="shared" si="24"/>
        <v>0</v>
      </c>
      <c r="CF11" s="50">
        <f t="shared" si="25"/>
        <v>0</v>
      </c>
      <c r="CG11" s="50">
        <f t="shared" si="26"/>
        <v>2</v>
      </c>
      <c r="CH11" s="50">
        <f t="shared" si="27"/>
        <v>0</v>
      </c>
      <c r="CI11" s="50">
        <f t="shared" si="28"/>
        <v>0</v>
      </c>
    </row>
    <row r="12" spans="1:87" ht="44.25" customHeight="1">
      <c r="A12" s="16"/>
      <c r="B12" s="112" t="s">
        <v>58</v>
      </c>
      <c r="C12" s="52">
        <v>10</v>
      </c>
      <c r="D12" s="53" t="s">
        <v>6</v>
      </c>
      <c r="E12" s="54">
        <v>21</v>
      </c>
      <c r="F12" s="53">
        <v>3</v>
      </c>
      <c r="G12" s="53" t="s">
        <v>6</v>
      </c>
      <c r="H12" s="53">
        <v>7</v>
      </c>
      <c r="I12" s="56">
        <v>4</v>
      </c>
      <c r="J12" s="53" t="s">
        <v>6</v>
      </c>
      <c r="K12" s="54">
        <v>8</v>
      </c>
      <c r="L12" s="53">
        <v>5</v>
      </c>
      <c r="M12" s="53" t="s">
        <v>6</v>
      </c>
      <c r="N12" s="57">
        <v>13</v>
      </c>
      <c r="O12" s="58">
        <v>5</v>
      </c>
      <c r="P12" s="59" t="s">
        <v>6</v>
      </c>
      <c r="Q12" s="60">
        <v>3</v>
      </c>
      <c r="R12" s="61">
        <v>0</v>
      </c>
      <c r="S12" s="59" t="s">
        <v>6</v>
      </c>
      <c r="T12" s="62">
        <v>10</v>
      </c>
      <c r="U12" s="63">
        <v>2</v>
      </c>
      <c r="V12" s="59" t="s">
        <v>6</v>
      </c>
      <c r="W12" s="63">
        <v>14</v>
      </c>
      <c r="X12" s="61">
        <v>2</v>
      </c>
      <c r="Y12" s="59" t="s">
        <v>6</v>
      </c>
      <c r="Z12" s="62">
        <v>5</v>
      </c>
      <c r="AA12" s="55"/>
      <c r="AB12" s="75"/>
      <c r="AC12" s="73"/>
      <c r="AD12" s="61">
        <v>6</v>
      </c>
      <c r="AE12" s="59" t="s">
        <v>6</v>
      </c>
      <c r="AF12" s="62">
        <v>10</v>
      </c>
      <c r="AG12" s="61"/>
      <c r="AH12" s="59"/>
      <c r="AI12" s="62"/>
      <c r="AJ12" s="63"/>
      <c r="AK12" s="59"/>
      <c r="AL12" s="63"/>
      <c r="AM12" s="61"/>
      <c r="AN12" s="59"/>
      <c r="AO12" s="62"/>
      <c r="AP12" s="63"/>
      <c r="AQ12" s="59"/>
      <c r="AR12" s="64"/>
      <c r="AS12" s="63">
        <v>6</v>
      </c>
      <c r="AT12" s="59" t="s">
        <v>6</v>
      </c>
      <c r="AU12" s="63">
        <v>2</v>
      </c>
      <c r="AV12" s="61"/>
      <c r="AW12" s="59" t="s">
        <v>6</v>
      </c>
      <c r="AX12" s="62"/>
      <c r="AY12" s="63"/>
      <c r="AZ12" s="59" t="s">
        <v>6</v>
      </c>
      <c r="BA12" s="72"/>
      <c r="BB12" s="66">
        <f t="shared" si="0"/>
        <v>43</v>
      </c>
      <c r="BC12" s="67" t="s">
        <v>6</v>
      </c>
      <c r="BD12" s="68">
        <f t="shared" si="1"/>
        <v>93</v>
      </c>
      <c r="BE12" s="129">
        <f t="shared" si="2"/>
        <v>4</v>
      </c>
      <c r="BF12" s="126">
        <f t="shared" si="6"/>
        <v>10</v>
      </c>
      <c r="BG12" s="49"/>
      <c r="BH12" s="50">
        <f t="shared" si="7"/>
        <v>39.99500046236559</v>
      </c>
      <c r="BI12" s="50">
        <f t="shared" si="8"/>
        <v>0.4</v>
      </c>
      <c r="BJ12" s="50">
        <f t="shared" si="3"/>
        <v>4</v>
      </c>
      <c r="BK12" s="50">
        <v>0</v>
      </c>
      <c r="BL12" s="51">
        <f t="shared" si="9"/>
        <v>-50</v>
      </c>
      <c r="BM12" s="50">
        <f t="shared" si="29"/>
        <v>0.46236559139784944</v>
      </c>
      <c r="BN12" s="50">
        <v>0</v>
      </c>
      <c r="BO12" s="50">
        <f t="shared" si="4"/>
        <v>10</v>
      </c>
      <c r="BP12" s="50">
        <f t="shared" si="10"/>
        <v>2</v>
      </c>
      <c r="BQ12" s="50">
        <f t="shared" si="11"/>
        <v>0</v>
      </c>
      <c r="BR12" s="50">
        <f t="shared" si="5"/>
        <v>8</v>
      </c>
      <c r="BS12" s="50">
        <f t="shared" si="12"/>
        <v>0</v>
      </c>
      <c r="BT12" s="50">
        <f t="shared" si="13"/>
        <v>0</v>
      </c>
      <c r="BU12" s="50">
        <f t="shared" si="14"/>
        <v>0</v>
      </c>
      <c r="BV12" s="50">
        <f t="shared" si="15"/>
        <v>0</v>
      </c>
      <c r="BW12" s="50">
        <f t="shared" si="16"/>
        <v>2</v>
      </c>
      <c r="BX12" s="50">
        <f t="shared" si="17"/>
        <v>0</v>
      </c>
      <c r="BY12" s="50">
        <f t="shared" si="18"/>
        <v>0</v>
      </c>
      <c r="BZ12" s="50">
        <f t="shared" si="19"/>
        <v>0</v>
      </c>
      <c r="CA12" s="50">
        <f t="shared" si="20"/>
        <v>0</v>
      </c>
      <c r="CB12" s="50">
        <f t="shared" si="21"/>
        <v>0</v>
      </c>
      <c r="CC12" s="50">
        <f t="shared" si="22"/>
        <v>0</v>
      </c>
      <c r="CD12" s="50">
        <f t="shared" si="23"/>
        <v>0</v>
      </c>
      <c r="CE12" s="50">
        <f t="shared" si="24"/>
        <v>0</v>
      </c>
      <c r="CF12" s="50">
        <f t="shared" si="25"/>
        <v>0</v>
      </c>
      <c r="CG12" s="50">
        <f t="shared" si="26"/>
        <v>2</v>
      </c>
      <c r="CH12" s="50">
        <f t="shared" si="27"/>
        <v>0</v>
      </c>
      <c r="CI12" s="50">
        <f t="shared" si="28"/>
        <v>0</v>
      </c>
    </row>
    <row r="13" spans="1:87" ht="44.25" customHeight="1">
      <c r="A13" s="16"/>
      <c r="B13" s="113" t="s">
        <v>59</v>
      </c>
      <c r="C13" s="52">
        <v>0</v>
      </c>
      <c r="D13" s="53" t="s">
        <v>6</v>
      </c>
      <c r="E13" s="54">
        <v>2</v>
      </c>
      <c r="F13" s="53">
        <v>4</v>
      </c>
      <c r="G13" s="53" t="s">
        <v>6</v>
      </c>
      <c r="H13" s="53">
        <v>6</v>
      </c>
      <c r="I13" s="56">
        <v>4</v>
      </c>
      <c r="J13" s="53" t="s">
        <v>6</v>
      </c>
      <c r="K13" s="54">
        <v>8</v>
      </c>
      <c r="L13" s="53">
        <v>0</v>
      </c>
      <c r="M13" s="53" t="s">
        <v>6</v>
      </c>
      <c r="N13" s="57">
        <v>6</v>
      </c>
      <c r="O13" s="58">
        <v>6</v>
      </c>
      <c r="P13" s="59" t="s">
        <v>6</v>
      </c>
      <c r="Q13" s="60">
        <v>2</v>
      </c>
      <c r="R13" s="61">
        <v>3</v>
      </c>
      <c r="S13" s="59" t="s">
        <v>6</v>
      </c>
      <c r="T13" s="62">
        <v>5</v>
      </c>
      <c r="U13" s="63">
        <v>2</v>
      </c>
      <c r="V13" s="59" t="s">
        <v>6</v>
      </c>
      <c r="W13" s="63">
        <v>11</v>
      </c>
      <c r="X13" s="61">
        <v>3</v>
      </c>
      <c r="Y13" s="59" t="s">
        <v>6</v>
      </c>
      <c r="Z13" s="62">
        <v>2</v>
      </c>
      <c r="AA13" s="63">
        <v>10</v>
      </c>
      <c r="AB13" s="59" t="s">
        <v>6</v>
      </c>
      <c r="AC13" s="64">
        <v>6</v>
      </c>
      <c r="AD13" s="70"/>
      <c r="AE13" s="75"/>
      <c r="AF13" s="71"/>
      <c r="AG13" s="61"/>
      <c r="AH13" s="59"/>
      <c r="AI13" s="62"/>
      <c r="AJ13" s="63"/>
      <c r="AK13" s="59"/>
      <c r="AL13" s="63"/>
      <c r="AM13" s="61"/>
      <c r="AN13" s="59"/>
      <c r="AO13" s="62"/>
      <c r="AP13" s="63"/>
      <c r="AQ13" s="59"/>
      <c r="AR13" s="64"/>
      <c r="AS13" s="63">
        <v>13</v>
      </c>
      <c r="AT13" s="59" t="s">
        <v>6</v>
      </c>
      <c r="AU13" s="63">
        <v>1</v>
      </c>
      <c r="AV13" s="61"/>
      <c r="AW13" s="59" t="s">
        <v>6</v>
      </c>
      <c r="AX13" s="62"/>
      <c r="AY13" s="63"/>
      <c r="AZ13" s="59" t="s">
        <v>6</v>
      </c>
      <c r="BA13" s="72"/>
      <c r="BB13" s="66">
        <f t="shared" si="0"/>
        <v>45</v>
      </c>
      <c r="BC13" s="67" t="s">
        <v>6</v>
      </c>
      <c r="BD13" s="68">
        <f t="shared" si="1"/>
        <v>49</v>
      </c>
      <c r="BE13" s="129">
        <f t="shared" si="2"/>
        <v>8</v>
      </c>
      <c r="BF13" s="126">
        <f t="shared" si="6"/>
        <v>7</v>
      </c>
      <c r="BG13" s="49"/>
      <c r="BH13" s="50">
        <f t="shared" si="7"/>
        <v>79.99960091836735</v>
      </c>
      <c r="BI13" s="50">
        <f t="shared" si="8"/>
        <v>0.8</v>
      </c>
      <c r="BJ13" s="50">
        <f t="shared" si="3"/>
        <v>8</v>
      </c>
      <c r="BK13" s="50">
        <v>0</v>
      </c>
      <c r="BL13" s="51">
        <f t="shared" si="9"/>
        <v>-4</v>
      </c>
      <c r="BM13" s="50">
        <f t="shared" si="29"/>
        <v>0.9183673469387755</v>
      </c>
      <c r="BN13" s="50">
        <v>0</v>
      </c>
      <c r="BO13" s="50">
        <f t="shared" si="4"/>
        <v>10</v>
      </c>
      <c r="BP13" s="50">
        <f t="shared" si="10"/>
        <v>4</v>
      </c>
      <c r="BQ13" s="50">
        <f t="shared" si="11"/>
        <v>0</v>
      </c>
      <c r="BR13" s="50">
        <f t="shared" si="5"/>
        <v>6</v>
      </c>
      <c r="BS13" s="50">
        <f t="shared" si="12"/>
        <v>0</v>
      </c>
      <c r="BT13" s="50">
        <f t="shared" si="13"/>
        <v>0</v>
      </c>
      <c r="BU13" s="50">
        <f t="shared" si="14"/>
        <v>0</v>
      </c>
      <c r="BV13" s="50">
        <f t="shared" si="15"/>
        <v>0</v>
      </c>
      <c r="BW13" s="50">
        <f t="shared" si="16"/>
        <v>2</v>
      </c>
      <c r="BX13" s="50">
        <f t="shared" si="17"/>
        <v>0</v>
      </c>
      <c r="BY13" s="50">
        <f t="shared" si="18"/>
        <v>0</v>
      </c>
      <c r="BZ13" s="50">
        <f t="shared" si="19"/>
        <v>2</v>
      </c>
      <c r="CA13" s="50">
        <f t="shared" si="20"/>
        <v>2</v>
      </c>
      <c r="CB13" s="50">
        <f t="shared" si="21"/>
        <v>0</v>
      </c>
      <c r="CC13" s="50">
        <f t="shared" si="22"/>
        <v>0</v>
      </c>
      <c r="CD13" s="50">
        <f t="shared" si="23"/>
        <v>0</v>
      </c>
      <c r="CE13" s="50">
        <f t="shared" si="24"/>
        <v>0</v>
      </c>
      <c r="CF13" s="50">
        <f t="shared" si="25"/>
        <v>0</v>
      </c>
      <c r="CG13" s="50">
        <f t="shared" si="26"/>
        <v>2</v>
      </c>
      <c r="CH13" s="50">
        <f t="shared" si="27"/>
        <v>0</v>
      </c>
      <c r="CI13" s="50">
        <f t="shared" si="28"/>
        <v>0</v>
      </c>
    </row>
    <row r="14" spans="1:87" ht="44.25" customHeight="1" hidden="1">
      <c r="A14" s="16"/>
      <c r="B14" s="112" t="s">
        <v>60</v>
      </c>
      <c r="C14" s="52"/>
      <c r="D14" s="53" t="s">
        <v>6</v>
      </c>
      <c r="E14" s="54"/>
      <c r="F14" s="53"/>
      <c r="G14" s="53" t="s">
        <v>6</v>
      </c>
      <c r="H14" s="53"/>
      <c r="I14" s="56"/>
      <c r="J14" s="53" t="s">
        <v>6</v>
      </c>
      <c r="K14" s="54"/>
      <c r="L14" s="53"/>
      <c r="M14" s="53" t="s">
        <v>6</v>
      </c>
      <c r="N14" s="57"/>
      <c r="O14" s="58"/>
      <c r="P14" s="59" t="s">
        <v>6</v>
      </c>
      <c r="Q14" s="60"/>
      <c r="R14" s="61"/>
      <c r="S14" s="59" t="s">
        <v>6</v>
      </c>
      <c r="T14" s="62"/>
      <c r="U14" s="63"/>
      <c r="V14" s="59" t="s">
        <v>6</v>
      </c>
      <c r="W14" s="63"/>
      <c r="X14" s="61"/>
      <c r="Y14" s="59" t="s">
        <v>6</v>
      </c>
      <c r="Z14" s="62"/>
      <c r="AA14" s="63"/>
      <c r="AB14" s="59" t="s">
        <v>6</v>
      </c>
      <c r="AC14" s="64"/>
      <c r="AD14" s="61"/>
      <c r="AE14" s="59" t="s">
        <v>6</v>
      </c>
      <c r="AF14" s="62"/>
      <c r="AG14" s="70"/>
      <c r="AH14" s="75"/>
      <c r="AI14" s="71"/>
      <c r="AJ14" s="63"/>
      <c r="AK14" s="59"/>
      <c r="AL14" s="63"/>
      <c r="AM14" s="61"/>
      <c r="AN14" s="59"/>
      <c r="AO14" s="62"/>
      <c r="AP14" s="63"/>
      <c r="AQ14" s="59"/>
      <c r="AR14" s="64"/>
      <c r="AS14" s="63"/>
      <c r="AT14" s="59" t="s">
        <v>6</v>
      </c>
      <c r="AU14" s="63"/>
      <c r="AV14" s="61"/>
      <c r="AW14" s="59" t="s">
        <v>6</v>
      </c>
      <c r="AX14" s="62"/>
      <c r="AY14" s="63"/>
      <c r="AZ14" s="59" t="s">
        <v>6</v>
      </c>
      <c r="BA14" s="65"/>
      <c r="BB14" s="66">
        <f t="shared" si="0"/>
        <v>0</v>
      </c>
      <c r="BC14" s="67" t="s">
        <v>6</v>
      </c>
      <c r="BD14" s="68">
        <f t="shared" si="1"/>
        <v>0</v>
      </c>
      <c r="BE14" s="129">
        <f t="shared" si="2"/>
        <v>0</v>
      </c>
      <c r="BF14" s="126">
        <f t="shared" si="6"/>
        <v>11</v>
      </c>
      <c r="BG14" s="49"/>
      <c r="BH14" s="50">
        <f t="shared" si="7"/>
        <v>0</v>
      </c>
      <c r="BI14" s="50" t="e">
        <f t="shared" si="8"/>
        <v>#DIV/0!</v>
      </c>
      <c r="BJ14" s="50">
        <f t="shared" si="3"/>
        <v>0</v>
      </c>
      <c r="BK14" s="50">
        <v>0</v>
      </c>
      <c r="BL14" s="51">
        <f t="shared" si="9"/>
        <v>0</v>
      </c>
      <c r="BM14" s="50">
        <f t="shared" si="29"/>
        <v>0</v>
      </c>
      <c r="BN14" s="50">
        <v>0</v>
      </c>
      <c r="BO14" s="50">
        <f t="shared" si="4"/>
        <v>0</v>
      </c>
      <c r="BP14" s="50">
        <f t="shared" si="10"/>
        <v>0</v>
      </c>
      <c r="BQ14" s="50">
        <f t="shared" si="11"/>
        <v>0</v>
      </c>
      <c r="BR14" s="50">
        <f t="shared" si="5"/>
        <v>0</v>
      </c>
      <c r="BS14" s="50">
        <f t="shared" si="12"/>
        <v>0</v>
      </c>
      <c r="BT14" s="50">
        <f t="shared" si="13"/>
        <v>0</v>
      </c>
      <c r="BU14" s="50">
        <f t="shared" si="14"/>
        <v>0</v>
      </c>
      <c r="BV14" s="50">
        <f t="shared" si="15"/>
        <v>0</v>
      </c>
      <c r="BW14" s="50">
        <f t="shared" si="16"/>
        <v>0</v>
      </c>
      <c r="BX14" s="50">
        <f t="shared" si="17"/>
        <v>0</v>
      </c>
      <c r="BY14" s="50">
        <f t="shared" si="18"/>
        <v>0</v>
      </c>
      <c r="BZ14" s="50">
        <f t="shared" si="19"/>
        <v>0</v>
      </c>
      <c r="CA14" s="50">
        <f t="shared" si="20"/>
        <v>0</v>
      </c>
      <c r="CB14" s="50">
        <f t="shared" si="21"/>
        <v>0</v>
      </c>
      <c r="CC14" s="50">
        <f t="shared" si="22"/>
        <v>0</v>
      </c>
      <c r="CD14" s="50">
        <f t="shared" si="23"/>
        <v>0</v>
      </c>
      <c r="CE14" s="50">
        <f t="shared" si="24"/>
        <v>0</v>
      </c>
      <c r="CF14" s="50">
        <f t="shared" si="25"/>
        <v>0</v>
      </c>
      <c r="CG14" s="50">
        <f t="shared" si="26"/>
        <v>0</v>
      </c>
      <c r="CH14" s="50">
        <f t="shared" si="27"/>
        <v>0</v>
      </c>
      <c r="CI14" s="50">
        <f t="shared" si="28"/>
        <v>0</v>
      </c>
    </row>
    <row r="15" spans="1:87" ht="44.25" customHeight="1" hidden="1">
      <c r="A15" s="16"/>
      <c r="B15" s="112" t="s">
        <v>8</v>
      </c>
      <c r="C15" s="52"/>
      <c r="D15" s="53" t="s">
        <v>6</v>
      </c>
      <c r="E15" s="54"/>
      <c r="F15" s="53"/>
      <c r="G15" s="53" t="s">
        <v>6</v>
      </c>
      <c r="H15" s="53"/>
      <c r="I15" s="56"/>
      <c r="J15" s="53" t="s">
        <v>6</v>
      </c>
      <c r="K15" s="54"/>
      <c r="L15" s="53"/>
      <c r="M15" s="53" t="s">
        <v>6</v>
      </c>
      <c r="N15" s="57"/>
      <c r="O15" s="58"/>
      <c r="P15" s="59" t="s">
        <v>6</v>
      </c>
      <c r="Q15" s="60"/>
      <c r="R15" s="61"/>
      <c r="S15" s="59" t="s">
        <v>6</v>
      </c>
      <c r="T15" s="62"/>
      <c r="U15" s="63"/>
      <c r="V15" s="59" t="s">
        <v>6</v>
      </c>
      <c r="W15" s="63"/>
      <c r="X15" s="61"/>
      <c r="Y15" s="59" t="s">
        <v>6</v>
      </c>
      <c r="Z15" s="62"/>
      <c r="AA15" s="63"/>
      <c r="AB15" s="59" t="s">
        <v>6</v>
      </c>
      <c r="AC15" s="64"/>
      <c r="AD15" s="61"/>
      <c r="AE15" s="59" t="s">
        <v>6</v>
      </c>
      <c r="AF15" s="62"/>
      <c r="AG15" s="61"/>
      <c r="AH15" s="59"/>
      <c r="AI15" s="62"/>
      <c r="AJ15" s="55"/>
      <c r="AK15" s="75"/>
      <c r="AL15" s="55"/>
      <c r="AM15" s="61"/>
      <c r="AN15" s="59"/>
      <c r="AO15" s="62"/>
      <c r="AP15" s="63"/>
      <c r="AQ15" s="59"/>
      <c r="AR15" s="64"/>
      <c r="AS15" s="55"/>
      <c r="AT15" s="75"/>
      <c r="AU15" s="55"/>
      <c r="AV15" s="61"/>
      <c r="AW15" s="59" t="s">
        <v>6</v>
      </c>
      <c r="AX15" s="62"/>
      <c r="AY15" s="63"/>
      <c r="AZ15" s="59" t="s">
        <v>6</v>
      </c>
      <c r="BA15" s="72"/>
      <c r="BB15" s="66">
        <f t="shared" si="0"/>
        <v>0</v>
      </c>
      <c r="BC15" s="67" t="s">
        <v>6</v>
      </c>
      <c r="BD15" s="68">
        <f t="shared" si="1"/>
        <v>0</v>
      </c>
      <c r="BE15" s="129">
        <f t="shared" si="2"/>
        <v>0</v>
      </c>
      <c r="BF15" s="126">
        <f t="shared" si="6"/>
        <v>11</v>
      </c>
      <c r="BG15" s="49"/>
      <c r="BH15" s="50">
        <f t="shared" si="7"/>
        <v>0</v>
      </c>
      <c r="BI15" s="50" t="e">
        <f t="shared" si="8"/>
        <v>#DIV/0!</v>
      </c>
      <c r="BJ15" s="50">
        <f t="shared" si="3"/>
        <v>0</v>
      </c>
      <c r="BK15" s="50">
        <v>0</v>
      </c>
      <c r="BL15" s="51">
        <f t="shared" si="9"/>
        <v>0</v>
      </c>
      <c r="BM15" s="50">
        <f t="shared" si="29"/>
        <v>0</v>
      </c>
      <c r="BN15" s="50">
        <v>0</v>
      </c>
      <c r="BO15" s="50">
        <f t="shared" si="4"/>
        <v>0</v>
      </c>
      <c r="BP15" s="50">
        <f t="shared" si="10"/>
        <v>0</v>
      </c>
      <c r="BQ15" s="50">
        <f t="shared" si="11"/>
        <v>0</v>
      </c>
      <c r="BR15" s="50">
        <f t="shared" si="5"/>
        <v>0</v>
      </c>
      <c r="BS15" s="50">
        <f t="shared" si="12"/>
        <v>0</v>
      </c>
      <c r="BT15" s="50">
        <f t="shared" si="13"/>
        <v>0</v>
      </c>
      <c r="BU15" s="50">
        <f t="shared" si="14"/>
        <v>0</v>
      </c>
      <c r="BV15" s="50">
        <f t="shared" si="15"/>
        <v>0</v>
      </c>
      <c r="BW15" s="50">
        <f t="shared" si="16"/>
        <v>0</v>
      </c>
      <c r="BX15" s="50">
        <f t="shared" si="17"/>
        <v>0</v>
      </c>
      <c r="BY15" s="50">
        <f t="shared" si="18"/>
        <v>0</v>
      </c>
      <c r="BZ15" s="50">
        <f t="shared" si="19"/>
        <v>0</v>
      </c>
      <c r="CA15" s="50">
        <f t="shared" si="20"/>
        <v>0</v>
      </c>
      <c r="CB15" s="50">
        <f t="shared" si="21"/>
        <v>0</v>
      </c>
      <c r="CC15" s="50">
        <f t="shared" si="22"/>
        <v>0</v>
      </c>
      <c r="CD15" s="50">
        <f t="shared" si="23"/>
        <v>0</v>
      </c>
      <c r="CE15" s="50">
        <f t="shared" si="24"/>
        <v>0</v>
      </c>
      <c r="CF15" s="50">
        <f t="shared" si="25"/>
        <v>0</v>
      </c>
      <c r="CG15" s="50">
        <f t="shared" si="26"/>
        <v>0</v>
      </c>
      <c r="CH15" s="50">
        <f t="shared" si="27"/>
        <v>0</v>
      </c>
      <c r="CI15" s="50">
        <f t="shared" si="28"/>
        <v>0</v>
      </c>
    </row>
    <row r="16" spans="1:87" ht="44.25" customHeight="1" hidden="1">
      <c r="A16" s="16"/>
      <c r="B16" s="113" t="s">
        <v>61</v>
      </c>
      <c r="C16" s="52"/>
      <c r="D16" s="53" t="s">
        <v>6</v>
      </c>
      <c r="E16" s="54"/>
      <c r="F16" s="53"/>
      <c r="G16" s="53" t="s">
        <v>6</v>
      </c>
      <c r="H16" s="53"/>
      <c r="I16" s="56"/>
      <c r="J16" s="53" t="s">
        <v>6</v>
      </c>
      <c r="K16" s="54"/>
      <c r="L16" s="53"/>
      <c r="M16" s="53" t="s">
        <v>6</v>
      </c>
      <c r="N16" s="57"/>
      <c r="O16" s="58"/>
      <c r="P16" s="59" t="s">
        <v>6</v>
      </c>
      <c r="Q16" s="60"/>
      <c r="R16" s="61"/>
      <c r="S16" s="59" t="s">
        <v>6</v>
      </c>
      <c r="T16" s="62"/>
      <c r="U16" s="63"/>
      <c r="V16" s="59" t="s">
        <v>6</v>
      </c>
      <c r="W16" s="63"/>
      <c r="X16" s="61"/>
      <c r="Y16" s="59" t="s">
        <v>6</v>
      </c>
      <c r="Z16" s="62"/>
      <c r="AA16" s="63"/>
      <c r="AB16" s="59" t="s">
        <v>6</v>
      </c>
      <c r="AC16" s="64"/>
      <c r="AD16" s="61"/>
      <c r="AE16" s="59" t="s">
        <v>6</v>
      </c>
      <c r="AF16" s="62"/>
      <c r="AG16" s="61"/>
      <c r="AH16" s="59"/>
      <c r="AI16" s="62"/>
      <c r="AJ16" s="63"/>
      <c r="AK16" s="59"/>
      <c r="AL16" s="63"/>
      <c r="AM16" s="70"/>
      <c r="AN16" s="75"/>
      <c r="AO16" s="71"/>
      <c r="AP16" s="63"/>
      <c r="AQ16" s="59"/>
      <c r="AR16" s="64"/>
      <c r="AS16" s="55"/>
      <c r="AT16" s="75"/>
      <c r="AU16" s="55"/>
      <c r="AV16" s="61"/>
      <c r="AW16" s="59" t="s">
        <v>6</v>
      </c>
      <c r="AX16" s="62"/>
      <c r="AY16" s="63"/>
      <c r="AZ16" s="59" t="s">
        <v>6</v>
      </c>
      <c r="BA16" s="72"/>
      <c r="BB16" s="66">
        <f>C16+F16+I16+L16+O16+AS16+AV16+AY16+R16+U16+X16+AA16+AD16+AG16+AJ16+AM16+AP16</f>
        <v>0</v>
      </c>
      <c r="BC16" s="67" t="s">
        <v>6</v>
      </c>
      <c r="BD16" s="68">
        <f>E16+H16+K16+N16+Q16+AU16+AX16+BA16+T16+W16+Z16+AC16+AF16+AI16+AL16+AO16+AR16</f>
        <v>0</v>
      </c>
      <c r="BE16" s="129">
        <f>BJ16</f>
        <v>0</v>
      </c>
      <c r="BF16" s="101">
        <f>RANK(BH16,body_celkem,0)</f>
        <v>11</v>
      </c>
      <c r="BG16" s="49"/>
      <c r="BH16" s="50">
        <f t="shared" si="7"/>
        <v>0</v>
      </c>
      <c r="BI16" s="50" t="e">
        <f>BJ16/BO16</f>
        <v>#DIV/0!</v>
      </c>
      <c r="BJ16" s="50">
        <f t="shared" si="3"/>
        <v>0</v>
      </c>
      <c r="BK16" s="50">
        <v>0</v>
      </c>
      <c r="BL16" s="51">
        <f t="shared" si="9"/>
        <v>0</v>
      </c>
      <c r="BM16" s="50">
        <f t="shared" si="29"/>
        <v>0</v>
      </c>
      <c r="BN16" s="50">
        <v>0</v>
      </c>
      <c r="BO16" s="50">
        <f t="shared" si="4"/>
        <v>0</v>
      </c>
      <c r="BP16" s="50">
        <f t="shared" si="10"/>
        <v>0</v>
      </c>
      <c r="BQ16" s="50">
        <f t="shared" si="11"/>
        <v>0</v>
      </c>
      <c r="BR16" s="50">
        <f t="shared" si="5"/>
        <v>0</v>
      </c>
      <c r="BS16" s="50">
        <f>IF(C16&lt;&gt;"",IF(C16&gt;E16,2,IF(C16=E16,1,0)),0)</f>
        <v>0</v>
      </c>
      <c r="BT16" s="50">
        <f>IF(F16&lt;&gt;"",IF(F16&gt;H16,2,IF(F16=H16,1,0)),0)</f>
        <v>0</v>
      </c>
      <c r="BU16" s="50">
        <f>IF(I16&lt;&gt;"",IF(I16&gt;K16,2,IF(I16=K16,1,0)),0)</f>
        <v>0</v>
      </c>
      <c r="BV16" s="50">
        <f>IF(L16&lt;&gt;"",IF(L16&gt;N16,2,IF(L16=N16,1,0)),0)</f>
        <v>0</v>
      </c>
      <c r="BW16" s="50">
        <f>IF(O16&lt;&gt;"",IF(O16&gt;Q16,2,IF(O16=Q16,1,0)),0)</f>
        <v>0</v>
      </c>
      <c r="BX16" s="50">
        <f>IF(R16&lt;&gt;"",IF(R16&gt;T16,2,IF(R16=T16,1,0)),0)</f>
        <v>0</v>
      </c>
      <c r="BY16" s="50">
        <f>IF(U16&lt;&gt;"",IF(U16&gt;W16,2,IF(U16=W16,1,0)),0)</f>
        <v>0</v>
      </c>
      <c r="BZ16" s="50">
        <f>IF(X16&lt;&gt;"",IF(X16&gt;Z16,2,IF(X16=Z16,1,0)),0)</f>
        <v>0</v>
      </c>
      <c r="CA16" s="50">
        <f>IF(AA16&lt;&gt;"",IF(AA16&gt;AC16,2,IF(AA16=AC16,1,0)),0)</f>
        <v>0</v>
      </c>
      <c r="CB16" s="50">
        <f>IF(AD16&lt;&gt;"",IF(AD16&gt;AF16,2,IF(AD16=AF16,1,0)),0)</f>
        <v>0</v>
      </c>
      <c r="CC16" s="50">
        <f>IF(AG16&lt;&gt;"",IF(AG16&gt;AI16,2,IF(AG16=AI16,1,0)),0)</f>
        <v>0</v>
      </c>
      <c r="CD16" s="50">
        <f>IF(AJ16&lt;&gt;"",IF(AJ16&gt;AL16,2,IF(AJ16=AL16,1,0)),0)</f>
        <v>0</v>
      </c>
      <c r="CE16" s="50">
        <f>IF(AM16&lt;&gt;"",IF(AM16&gt;AO16,2,IF(AM16=AO16,1,0)),0)</f>
        <v>0</v>
      </c>
      <c r="CF16" s="50">
        <f>IF(AP16&lt;&gt;"",IF(AP16&gt;AR16,2,IF(AP16=AR16,1,0)),0)</f>
        <v>0</v>
      </c>
      <c r="CG16" s="50">
        <f>IF(AS16&lt;&gt;"",IF(AS16&gt;AU16,2,IF(AS16=AU16,1,0)),0)</f>
        <v>0</v>
      </c>
      <c r="CH16" s="50">
        <f>IF(AV16&lt;&gt;"",IF(AV16&gt;AX16,2,IF(AV16=AX16,1,0)),0)</f>
        <v>0</v>
      </c>
      <c r="CI16" s="50">
        <f>IF(AY16&lt;&gt;"",IF(AY16&gt;BA16,2,IF(AY16=BA16,1,0)),0)</f>
        <v>0</v>
      </c>
    </row>
    <row r="17" spans="1:87" ht="44.25" customHeight="1" hidden="1">
      <c r="A17" s="16"/>
      <c r="B17" s="111" t="s">
        <v>35</v>
      </c>
      <c r="C17" s="52"/>
      <c r="D17" s="53" t="s">
        <v>6</v>
      </c>
      <c r="E17" s="54"/>
      <c r="F17" s="53"/>
      <c r="G17" s="53" t="s">
        <v>6</v>
      </c>
      <c r="H17" s="53"/>
      <c r="I17" s="56"/>
      <c r="J17" s="53" t="s">
        <v>6</v>
      </c>
      <c r="K17" s="54"/>
      <c r="L17" s="53"/>
      <c r="M17" s="53" t="s">
        <v>6</v>
      </c>
      <c r="N17" s="57"/>
      <c r="O17" s="58"/>
      <c r="P17" s="59" t="s">
        <v>6</v>
      </c>
      <c r="Q17" s="60"/>
      <c r="R17" s="61"/>
      <c r="S17" s="59" t="s">
        <v>6</v>
      </c>
      <c r="T17" s="62"/>
      <c r="U17" s="63"/>
      <c r="V17" s="59" t="s">
        <v>6</v>
      </c>
      <c r="W17" s="63"/>
      <c r="X17" s="61"/>
      <c r="Y17" s="59" t="s">
        <v>6</v>
      </c>
      <c r="Z17" s="62"/>
      <c r="AA17" s="63"/>
      <c r="AB17" s="59" t="s">
        <v>6</v>
      </c>
      <c r="AC17" s="64"/>
      <c r="AD17" s="61"/>
      <c r="AE17" s="59" t="s">
        <v>6</v>
      </c>
      <c r="AF17" s="62"/>
      <c r="AG17" s="61"/>
      <c r="AH17" s="59"/>
      <c r="AI17" s="62"/>
      <c r="AJ17" s="63"/>
      <c r="AK17" s="59"/>
      <c r="AL17" s="63"/>
      <c r="AM17" s="61"/>
      <c r="AN17" s="59"/>
      <c r="AO17" s="62"/>
      <c r="AP17" s="55"/>
      <c r="AQ17" s="75"/>
      <c r="AR17" s="73"/>
      <c r="AS17" s="61"/>
      <c r="AT17" s="59" t="s">
        <v>6</v>
      </c>
      <c r="AU17" s="62"/>
      <c r="AV17" s="61"/>
      <c r="AW17" s="59" t="s">
        <v>6</v>
      </c>
      <c r="AX17" s="62"/>
      <c r="AY17" s="63"/>
      <c r="AZ17" s="59" t="s">
        <v>6</v>
      </c>
      <c r="BA17" s="72"/>
      <c r="BB17" s="66">
        <f>C17+F17+I17+L17+O17+AS17+AV17+AY17+R17+U17+X17+AA17+AD17+AG17+AJ17+AM17+AP17</f>
        <v>0</v>
      </c>
      <c r="BC17" s="67" t="s">
        <v>6</v>
      </c>
      <c r="BD17" s="68">
        <f>E17+H17+K17+N17+Q17+AU17+AX17+BA17+T17+W17+Z17+AC17+AF17+AI17+AL17+AO17+AR17</f>
        <v>0</v>
      </c>
      <c r="BE17" s="129">
        <f>BJ17</f>
        <v>0</v>
      </c>
      <c r="BF17" s="101">
        <f>RANK(BH17,body_celkem,0)</f>
        <v>11</v>
      </c>
      <c r="BG17" s="49"/>
      <c r="BH17" s="50">
        <f t="shared" si="7"/>
        <v>0</v>
      </c>
      <c r="BI17" s="50" t="e">
        <f t="shared" si="8"/>
        <v>#DIV/0!</v>
      </c>
      <c r="BJ17" s="50">
        <f t="shared" si="3"/>
        <v>0</v>
      </c>
      <c r="BK17" s="50">
        <v>0</v>
      </c>
      <c r="BL17" s="51">
        <f t="shared" si="9"/>
        <v>0</v>
      </c>
      <c r="BM17" s="50">
        <f t="shared" si="29"/>
        <v>0</v>
      </c>
      <c r="BN17" s="50">
        <v>0</v>
      </c>
      <c r="BO17" s="50">
        <f t="shared" si="4"/>
        <v>0</v>
      </c>
      <c r="BP17" s="50">
        <f t="shared" si="10"/>
        <v>0</v>
      </c>
      <c r="BQ17" s="50">
        <f t="shared" si="11"/>
        <v>0</v>
      </c>
      <c r="BR17" s="50">
        <f t="shared" si="5"/>
        <v>0</v>
      </c>
      <c r="BS17" s="50">
        <f>IF(C17&lt;&gt;"",IF(C17&gt;E17,2,IF(C17=E17,1,0)),0)</f>
        <v>0</v>
      </c>
      <c r="BT17" s="50">
        <f>IF(F17&lt;&gt;"",IF(F17&gt;H17,2,IF(F17=H17,1,0)),0)</f>
        <v>0</v>
      </c>
      <c r="BU17" s="50">
        <f>IF(I17&lt;&gt;"",IF(I17&gt;K17,2,IF(I17=K17,1,0)),0)</f>
        <v>0</v>
      </c>
      <c r="BV17" s="50">
        <f>IF(L17&lt;&gt;"",IF(L17&gt;N17,2,IF(L17=N17,1,0)),0)</f>
        <v>0</v>
      </c>
      <c r="BW17" s="50">
        <f>IF(O17&lt;&gt;"",IF(O17&gt;Q17,2,IF(O17=Q17,1,0)),0)</f>
        <v>0</v>
      </c>
      <c r="BX17" s="50">
        <f>IF(R17&lt;&gt;"",IF(R17&gt;T17,2,IF(R17=T17,1,0)),0)</f>
        <v>0</v>
      </c>
      <c r="BY17" s="50">
        <f>IF(U17&lt;&gt;"",IF(U17&gt;W17,2,IF(U17=W17,1,0)),0)</f>
        <v>0</v>
      </c>
      <c r="BZ17" s="50">
        <f>IF(X17&lt;&gt;"",IF(X17&gt;Z17,2,IF(X17=Z17,1,0)),0)</f>
        <v>0</v>
      </c>
      <c r="CA17" s="50">
        <f>IF(AA17&lt;&gt;"",IF(AA17&gt;AC17,2,IF(AA17=AC17,1,0)),0)</f>
        <v>0</v>
      </c>
      <c r="CB17" s="50">
        <f>IF(AD17&lt;&gt;"",IF(AD17&gt;AF17,2,IF(AD17=AF17,1,0)),0)</f>
        <v>0</v>
      </c>
      <c r="CC17" s="50">
        <f>IF(AG17&lt;&gt;"",IF(AG17&gt;AI17,2,IF(AG17=AI17,1,0)),0)</f>
        <v>0</v>
      </c>
      <c r="CD17" s="50">
        <f>IF(AJ17&lt;&gt;"",IF(AJ17&gt;AL17,2,IF(AJ17=AL17,1,0)),0)</f>
        <v>0</v>
      </c>
      <c r="CE17" s="50">
        <f>IF(AM17&lt;&gt;"",IF(AM17&gt;AO17,2,IF(AM17=AO17,1,0)),0)</f>
        <v>0</v>
      </c>
      <c r="CF17" s="50">
        <f>IF(AP17&lt;&gt;"",IF(AP17&gt;AR17,2,IF(AP17=AR17,1,0)),0)</f>
        <v>0</v>
      </c>
      <c r="CG17" s="50">
        <f>IF(AS17&lt;&gt;"",IF(AS17&gt;AU17,2,IF(AS17=AU17,1,0)),0)</f>
        <v>0</v>
      </c>
      <c r="CH17" s="50">
        <f>IF(AV17&lt;&gt;"",IF(AV17&gt;AX17,2,IF(AV17=AX17,1,0)),0)</f>
        <v>0</v>
      </c>
      <c r="CI17" s="50">
        <f>IF(AY17&lt;&gt;"",IF(AY17&gt;BA17,2,IF(AY17=BA17,1,0)),0)</f>
        <v>0</v>
      </c>
    </row>
    <row r="18" spans="1:87" ht="44.25" customHeight="1">
      <c r="A18" s="16"/>
      <c r="B18" s="114" t="s">
        <v>62</v>
      </c>
      <c r="C18" s="52">
        <v>1</v>
      </c>
      <c r="D18" s="53" t="s">
        <v>6</v>
      </c>
      <c r="E18" s="54">
        <v>7</v>
      </c>
      <c r="F18" s="53">
        <v>4</v>
      </c>
      <c r="G18" s="53" t="s">
        <v>6</v>
      </c>
      <c r="H18" s="53">
        <v>12</v>
      </c>
      <c r="I18" s="56">
        <v>4</v>
      </c>
      <c r="J18" s="53" t="s">
        <v>6</v>
      </c>
      <c r="K18" s="54">
        <v>11</v>
      </c>
      <c r="L18" s="53">
        <v>1</v>
      </c>
      <c r="M18" s="53" t="s">
        <v>6</v>
      </c>
      <c r="N18" s="57">
        <v>13</v>
      </c>
      <c r="O18" s="58">
        <v>2</v>
      </c>
      <c r="P18" s="59" t="s">
        <v>6</v>
      </c>
      <c r="Q18" s="60">
        <v>10</v>
      </c>
      <c r="R18" s="61">
        <v>2</v>
      </c>
      <c r="S18" s="59" t="s">
        <v>6</v>
      </c>
      <c r="T18" s="62">
        <v>15</v>
      </c>
      <c r="U18" s="63">
        <v>1</v>
      </c>
      <c r="V18" s="59" t="s">
        <v>6</v>
      </c>
      <c r="W18" s="63">
        <v>24</v>
      </c>
      <c r="X18" s="61">
        <v>4</v>
      </c>
      <c r="Y18" s="59" t="s">
        <v>6</v>
      </c>
      <c r="Z18" s="62">
        <v>5</v>
      </c>
      <c r="AA18" s="63">
        <v>2</v>
      </c>
      <c r="AB18" s="59" t="s">
        <v>6</v>
      </c>
      <c r="AC18" s="64">
        <v>6</v>
      </c>
      <c r="AD18" s="61">
        <v>1</v>
      </c>
      <c r="AE18" s="59" t="s">
        <v>6</v>
      </c>
      <c r="AF18" s="62">
        <v>13</v>
      </c>
      <c r="AG18" s="61"/>
      <c r="AH18" s="59"/>
      <c r="AI18" s="62"/>
      <c r="AJ18" s="63"/>
      <c r="AK18" s="59"/>
      <c r="AL18" s="63"/>
      <c r="AM18" s="61"/>
      <c r="AN18" s="59"/>
      <c r="AO18" s="62"/>
      <c r="AP18" s="63"/>
      <c r="AQ18" s="59"/>
      <c r="AR18" s="64"/>
      <c r="AS18" s="70"/>
      <c r="AT18" s="75"/>
      <c r="AU18" s="71"/>
      <c r="AV18" s="61"/>
      <c r="AW18" s="59" t="s">
        <v>6</v>
      </c>
      <c r="AX18" s="62"/>
      <c r="AY18" s="63"/>
      <c r="AZ18" s="59" t="s">
        <v>6</v>
      </c>
      <c r="BA18" s="65"/>
      <c r="BB18" s="77">
        <f>C18+F18+I18+L18+O18+AS18+AV18+AY18+R18+U18+X18+AA18+AD18+AG18+AJ18+AM18+AP18</f>
        <v>22</v>
      </c>
      <c r="BC18" s="67" t="s">
        <v>6</v>
      </c>
      <c r="BD18" s="68">
        <f>E18+H18+K18+N18+Q18+AU18+AX18+BA18+T18+W18+Z18+AC18+AF18+AI18+AL18+AO18+AR18</f>
        <v>116</v>
      </c>
      <c r="BE18" s="129">
        <f>BJ18</f>
        <v>0</v>
      </c>
      <c r="BF18" s="102">
        <f>RANK(BH18,body_celkem,0)</f>
        <v>15</v>
      </c>
      <c r="BG18" s="49"/>
      <c r="BH18" s="50">
        <f t="shared" si="7"/>
        <v>-0.009399810344827586</v>
      </c>
      <c r="BI18" s="50">
        <f t="shared" si="8"/>
        <v>0</v>
      </c>
      <c r="BJ18" s="50">
        <f>SUM(BS18:CI18)</f>
        <v>0</v>
      </c>
      <c r="BK18" s="50">
        <v>0</v>
      </c>
      <c r="BL18" s="51">
        <f t="shared" si="9"/>
        <v>-94</v>
      </c>
      <c r="BM18" s="50">
        <f t="shared" si="29"/>
        <v>0.1896551724137931</v>
      </c>
      <c r="BN18" s="50">
        <v>0</v>
      </c>
      <c r="BO18" s="50">
        <f t="shared" si="4"/>
        <v>10</v>
      </c>
      <c r="BP18" s="50">
        <f t="shared" si="10"/>
        <v>0</v>
      </c>
      <c r="BQ18" s="50">
        <f t="shared" si="11"/>
        <v>0</v>
      </c>
      <c r="BR18" s="50">
        <f t="shared" si="5"/>
        <v>10</v>
      </c>
      <c r="BS18" s="50">
        <f>IF(C18&lt;&gt;"",IF(C18&gt;E18,2,IF(C18=E18,1,0)),0)</f>
        <v>0</v>
      </c>
      <c r="BT18" s="50">
        <f>IF(F18&lt;&gt;"",IF(F18&gt;H18,2,IF(F18=H18,1,0)),0)</f>
        <v>0</v>
      </c>
      <c r="BU18" s="50">
        <f>IF(I18&lt;&gt;"",IF(I18&gt;K18,2,IF(I18=K18,1,0)),0)</f>
        <v>0</v>
      </c>
      <c r="BV18" s="50">
        <f>IF(L18&lt;&gt;"",IF(L18&gt;N18,2,IF(L18=N18,1,0)),0)</f>
        <v>0</v>
      </c>
      <c r="BW18" s="50">
        <f>IF(O18&lt;&gt;"",IF(O18&gt;Q18,2,IF(O18=Q18,1,0)),0)</f>
        <v>0</v>
      </c>
      <c r="BX18" s="50">
        <f>IF(R18&lt;&gt;"",IF(R18&gt;T18,2,IF(R18=T18,1,0)),0)</f>
        <v>0</v>
      </c>
      <c r="BY18" s="50">
        <f>IF(U18&lt;&gt;"",IF(U18&gt;W18,2,IF(U18=W18,1,0)),0)</f>
        <v>0</v>
      </c>
      <c r="BZ18" s="50">
        <f>IF(X18&lt;&gt;"",IF(X18&gt;Z18,2,IF(X18=Z18,1,0)),0)</f>
        <v>0</v>
      </c>
      <c r="CA18" s="50">
        <f>IF(AA18&lt;&gt;"",IF(AA18&gt;AC18,2,IF(AA18=AC18,1,0)),0)</f>
        <v>0</v>
      </c>
      <c r="CB18" s="50">
        <f>IF(AD18&lt;&gt;"",IF(AD18&gt;AF18,2,IF(AD18=AF18,1,0)),0)</f>
        <v>0</v>
      </c>
      <c r="CC18" s="50">
        <f>IF(AG18&lt;&gt;"",IF(AG18&gt;AI18,2,IF(AG18=AI18,1,0)),0)</f>
        <v>0</v>
      </c>
      <c r="CD18" s="50">
        <f>IF(AJ18&lt;&gt;"",IF(AJ18&gt;AL18,2,IF(AJ18=AL18,1,0)),0)</f>
        <v>0</v>
      </c>
      <c r="CE18" s="50">
        <f>IF(AM18&lt;&gt;"",IF(AM18&gt;AO18,2,IF(AM18=AO18,1,0)),0)</f>
        <v>0</v>
      </c>
      <c r="CF18" s="50">
        <f>IF(AP18&lt;&gt;"",IF(AP18&gt;AR18,2,IF(AP18=AR18,1,0)),0)</f>
        <v>0</v>
      </c>
      <c r="CG18" s="50">
        <f>IF(AS18&lt;&gt;"",IF(AS18&gt;AU18,2,IF(AS18=AU18,1,0)),0)</f>
        <v>0</v>
      </c>
      <c r="CH18" s="50">
        <f>IF(AV18&lt;&gt;"",IF(AV18&gt;AX18,2,IF(AV18=AX18,1,0)),0)</f>
        <v>0</v>
      </c>
      <c r="CI18" s="50">
        <f>IF(AY18&lt;&gt;"",IF(AY18&gt;BA18,2,IF(AY18=BA18,1,0)),0)</f>
        <v>0</v>
      </c>
    </row>
    <row r="19" spans="1:87" ht="44.25" customHeight="1" hidden="1" thickBot="1" thickTop="1">
      <c r="A19" s="16"/>
      <c r="B19" s="78"/>
      <c r="C19" s="52"/>
      <c r="D19" s="53" t="s">
        <v>6</v>
      </c>
      <c r="E19" s="54"/>
      <c r="F19" s="53"/>
      <c r="G19" s="53" t="s">
        <v>6</v>
      </c>
      <c r="H19" s="53"/>
      <c r="I19" s="56"/>
      <c r="J19" s="53" t="s">
        <v>6</v>
      </c>
      <c r="K19" s="54"/>
      <c r="L19" s="53"/>
      <c r="M19" s="53" t="s">
        <v>6</v>
      </c>
      <c r="N19" s="57"/>
      <c r="O19" s="58"/>
      <c r="P19" s="59" t="s">
        <v>6</v>
      </c>
      <c r="Q19" s="60"/>
      <c r="R19" s="61"/>
      <c r="S19" s="59" t="s">
        <v>6</v>
      </c>
      <c r="T19" s="62"/>
      <c r="U19" s="63"/>
      <c r="V19" s="59" t="s">
        <v>6</v>
      </c>
      <c r="W19" s="63"/>
      <c r="X19" s="61"/>
      <c r="Y19" s="59" t="s">
        <v>6</v>
      </c>
      <c r="Z19" s="62"/>
      <c r="AA19" s="63"/>
      <c r="AB19" s="59" t="s">
        <v>6</v>
      </c>
      <c r="AC19" s="64"/>
      <c r="AD19" s="61"/>
      <c r="AE19" s="59" t="s">
        <v>6</v>
      </c>
      <c r="AF19" s="62"/>
      <c r="AG19" s="61"/>
      <c r="AH19" s="59" t="s">
        <v>6</v>
      </c>
      <c r="AI19" s="62"/>
      <c r="AJ19" s="63"/>
      <c r="AK19" s="59" t="s">
        <v>6</v>
      </c>
      <c r="AL19" s="63"/>
      <c r="AM19" s="61"/>
      <c r="AN19" s="59" t="s">
        <v>6</v>
      </c>
      <c r="AO19" s="62"/>
      <c r="AP19" s="63"/>
      <c r="AQ19" s="59" t="s">
        <v>6</v>
      </c>
      <c r="AR19" s="64"/>
      <c r="AS19" s="61"/>
      <c r="AT19" s="59" t="s">
        <v>6</v>
      </c>
      <c r="AU19" s="62"/>
      <c r="AV19" s="70"/>
      <c r="AW19" s="75"/>
      <c r="AX19" s="71"/>
      <c r="AY19" s="63"/>
      <c r="AZ19" s="59" t="s">
        <v>6</v>
      </c>
      <c r="BA19" s="65"/>
      <c r="BB19" s="77">
        <f>C19+F19+I19+L19+O19+AS19+AV19+AY19+R19+U19+X19+AA19+AD19+AG19+AJ19+AM19+AP19</f>
        <v>0</v>
      </c>
      <c r="BC19" s="67" t="s">
        <v>6</v>
      </c>
      <c r="BD19" s="68">
        <f>E19+H19+K19+N19+Q19+AU19+AX19+BA19+T19+W19+Z19+AC19+AF19+AI19+AL19+AO19+AR19</f>
        <v>0</v>
      </c>
      <c r="BE19" s="69">
        <f>BJ19</f>
        <v>0</v>
      </c>
      <c r="BF19" s="48" t="e">
        <f>RANK(BH19,body_celkem,0)</f>
        <v>#N/A</v>
      </c>
      <c r="BG19" s="49"/>
      <c r="BH19" s="50">
        <f t="shared" si="7"/>
        <v>0.01</v>
      </c>
      <c r="BI19" s="50" t="e">
        <f t="shared" si="8"/>
        <v>#DIV/0!</v>
      </c>
      <c r="BJ19" s="50">
        <f t="shared" si="3"/>
        <v>0</v>
      </c>
      <c r="BK19" s="50">
        <v>1</v>
      </c>
      <c r="BL19" s="51">
        <f t="shared" si="9"/>
        <v>0</v>
      </c>
      <c r="BM19" s="50">
        <f t="shared" si="29"/>
        <v>0</v>
      </c>
      <c r="BN19" s="50">
        <v>0</v>
      </c>
      <c r="BO19" s="50">
        <f t="shared" si="4"/>
        <v>0</v>
      </c>
      <c r="BP19" s="50">
        <f t="shared" si="10"/>
        <v>0</v>
      </c>
      <c r="BQ19" s="50">
        <f t="shared" si="11"/>
        <v>0</v>
      </c>
      <c r="BR19" s="50">
        <f t="shared" si="5"/>
        <v>0</v>
      </c>
      <c r="BS19" s="50">
        <f>IF(C19&lt;&gt;"",IF(C19&gt;E19,2,IF(C19=E19,1,0)),0)</f>
        <v>0</v>
      </c>
      <c r="BT19" s="50">
        <f>IF(F19&lt;&gt;"",IF(F19&gt;H19,2,IF(F19=H19,1,0)),0)</f>
        <v>0</v>
      </c>
      <c r="BU19" s="50">
        <f>IF(I19&lt;&gt;"",IF(I19&gt;K19,2,IF(I19=K19,1,0)),0)</f>
        <v>0</v>
      </c>
      <c r="BV19" s="50">
        <f>IF(L19&lt;&gt;"",IF(L19&gt;N19,2,IF(L19=N19,1,0)),0)</f>
        <v>0</v>
      </c>
      <c r="BW19" s="50">
        <f>IF(O19&lt;&gt;"",IF(O19&gt;Q19,2,IF(O19=Q19,1,0)),0)</f>
        <v>0</v>
      </c>
      <c r="BX19" s="50">
        <f>IF(R19&lt;&gt;"",IF(R19&gt;T19,2,IF(R19=T19,1,0)),0)</f>
        <v>0</v>
      </c>
      <c r="BY19" s="50">
        <f>IF(U19&lt;&gt;"",IF(U19&gt;W19,2,IF(U19=W19,1,0)),0)</f>
        <v>0</v>
      </c>
      <c r="BZ19" s="50">
        <f>IF(X19&lt;&gt;"",IF(X19&gt;Z19,2,IF(X19=Z19,1,0)),0)</f>
        <v>0</v>
      </c>
      <c r="CA19" s="50">
        <f>IF(AA19&lt;&gt;"",IF(AA19&gt;AC19,2,IF(AA19=AC19,1,0)),0)</f>
        <v>0</v>
      </c>
      <c r="CB19" s="50">
        <f>IF(AD19&lt;&gt;"",IF(AD19&gt;AF19,2,IF(AD19=AF19,1,0)),0)</f>
        <v>0</v>
      </c>
      <c r="CC19" s="50">
        <f>IF(AG19&lt;&gt;"",IF(AG19&gt;AI19,2,IF(AG19=AI19,1,0)),0)</f>
        <v>0</v>
      </c>
      <c r="CD19" s="50">
        <f>IF(AJ19&lt;&gt;"",IF(AJ19&gt;AL19,2,IF(AJ19=AL19,1,0)),0)</f>
        <v>0</v>
      </c>
      <c r="CE19" s="50">
        <f>IF(AM19&lt;&gt;"",IF(AM19&gt;AO19,2,IF(AM19=AO19,1,0)),0)</f>
        <v>0</v>
      </c>
      <c r="CF19" s="50">
        <f>IF(AP19&lt;&gt;"",IF(AP19&gt;AR19,2,IF(AP19=AR19,1,0)),0)</f>
        <v>0</v>
      </c>
      <c r="CG19" s="50">
        <f>IF(AS19&lt;&gt;"",IF(AS19&gt;AU19,2,IF(AS19=AU19,1,0)),0)</f>
        <v>0</v>
      </c>
      <c r="CH19" s="50">
        <f>IF(AV19&lt;&gt;"",IF(AV19&gt;AX19,2,IF(AV19=AX19,1,0)),0)</f>
        <v>0</v>
      </c>
      <c r="CI19" s="50">
        <f>IF(AY19&lt;&gt;"",IF(AY19&gt;BA19,2,IF(AY19=BA19,1,0)),0)</f>
        <v>0</v>
      </c>
    </row>
    <row r="20" spans="1:87" ht="44.25" customHeight="1" hidden="1" thickBot="1" thickTop="1">
      <c r="A20" s="16"/>
      <c r="B20" s="79"/>
      <c r="C20" s="80"/>
      <c r="D20" s="81" t="s">
        <v>6</v>
      </c>
      <c r="E20" s="82"/>
      <c r="F20" s="81"/>
      <c r="G20" s="81" t="s">
        <v>6</v>
      </c>
      <c r="H20" s="81"/>
      <c r="I20" s="83"/>
      <c r="J20" s="81" t="s">
        <v>6</v>
      </c>
      <c r="K20" s="82"/>
      <c r="L20" s="81"/>
      <c r="M20" s="81" t="s">
        <v>6</v>
      </c>
      <c r="N20" s="84"/>
      <c r="O20" s="85"/>
      <c r="P20" s="86" t="s">
        <v>6</v>
      </c>
      <c r="Q20" s="87"/>
      <c r="R20" s="88"/>
      <c r="S20" s="86" t="s">
        <v>6</v>
      </c>
      <c r="T20" s="89"/>
      <c r="U20" s="90"/>
      <c r="V20" s="86" t="s">
        <v>6</v>
      </c>
      <c r="W20" s="90"/>
      <c r="X20" s="88"/>
      <c r="Y20" s="86" t="s">
        <v>6</v>
      </c>
      <c r="Z20" s="89"/>
      <c r="AA20" s="90"/>
      <c r="AB20" s="86" t="s">
        <v>6</v>
      </c>
      <c r="AC20" s="91"/>
      <c r="AD20" s="88"/>
      <c r="AE20" s="86" t="s">
        <v>6</v>
      </c>
      <c r="AF20" s="89"/>
      <c r="AG20" s="88"/>
      <c r="AH20" s="86" t="s">
        <v>6</v>
      </c>
      <c r="AI20" s="89"/>
      <c r="AJ20" s="90"/>
      <c r="AK20" s="86" t="s">
        <v>6</v>
      </c>
      <c r="AL20" s="90"/>
      <c r="AM20" s="88"/>
      <c r="AN20" s="86" t="s">
        <v>6</v>
      </c>
      <c r="AO20" s="89"/>
      <c r="AP20" s="90"/>
      <c r="AQ20" s="86" t="s">
        <v>6</v>
      </c>
      <c r="AR20" s="91"/>
      <c r="AS20" s="88"/>
      <c r="AT20" s="86" t="s">
        <v>6</v>
      </c>
      <c r="AU20" s="89"/>
      <c r="AV20" s="88"/>
      <c r="AW20" s="86" t="s">
        <v>6</v>
      </c>
      <c r="AX20" s="89"/>
      <c r="AY20" s="92"/>
      <c r="AZ20" s="93"/>
      <c r="BA20" s="94"/>
      <c r="BB20" s="95">
        <f>C20+F20+I20+L20+O20+AS20+AV20+AY20+R20+U20+X20+AA20+AD20+AG20+AJ20+AM20+AP20</f>
        <v>0</v>
      </c>
      <c r="BC20" s="96" t="s">
        <v>6</v>
      </c>
      <c r="BD20" s="95">
        <f>E20+H20+K20+N20+Q20+AU20+AX20+BA20+T20+W20+Z20+AC20+AF20+AI20+AL20+AO20+AR20</f>
        <v>0</v>
      </c>
      <c r="BE20" s="97">
        <f>BJ20</f>
        <v>0</v>
      </c>
      <c r="BF20" s="48" t="e">
        <f>RANK(BH20,body_celkem,0)</f>
        <v>#N/A</v>
      </c>
      <c r="BG20" s="49"/>
      <c r="BH20" s="50">
        <f t="shared" si="7"/>
        <v>0.03</v>
      </c>
      <c r="BI20" s="50" t="e">
        <f t="shared" si="8"/>
        <v>#DIV/0!</v>
      </c>
      <c r="BJ20" s="50">
        <f t="shared" si="3"/>
        <v>0</v>
      </c>
      <c r="BK20" s="50">
        <v>3</v>
      </c>
      <c r="BL20" s="51">
        <f t="shared" si="9"/>
        <v>0</v>
      </c>
      <c r="BM20" s="50">
        <f t="shared" si="29"/>
        <v>0</v>
      </c>
      <c r="BN20" s="50">
        <v>0</v>
      </c>
      <c r="BO20" s="50">
        <f t="shared" si="4"/>
        <v>0</v>
      </c>
      <c r="BP20" s="50">
        <f t="shared" si="10"/>
        <v>0</v>
      </c>
      <c r="BQ20" s="50">
        <f t="shared" si="11"/>
        <v>0</v>
      </c>
      <c r="BR20" s="50">
        <f t="shared" si="5"/>
        <v>0</v>
      </c>
      <c r="BS20" s="50">
        <f>IF(C20&lt;&gt;"",IF(C20&gt;E20,2,IF(C20=E20,1,0)),0)</f>
        <v>0</v>
      </c>
      <c r="BT20" s="50">
        <f>IF(F20&lt;&gt;"",IF(F20&gt;H20,2,IF(F20=H20,1,0)),0)</f>
        <v>0</v>
      </c>
      <c r="BU20" s="50">
        <f>IF(I20&lt;&gt;"",IF(I20&gt;K20,2,IF(I20=K20,1,0)),0)</f>
        <v>0</v>
      </c>
      <c r="BV20" s="50">
        <f>IF(L20&lt;&gt;"",IF(L20&gt;N20,2,IF(L20=N20,1,0)),0)</f>
        <v>0</v>
      </c>
      <c r="BW20" s="50">
        <f>IF(O20&lt;&gt;"",IF(O20&gt;Q20,2,IF(O20=Q20,1,0)),0)</f>
        <v>0</v>
      </c>
      <c r="BX20" s="50">
        <f>IF(R20&lt;&gt;"",IF(R20&gt;T20,2,IF(R20=T20,1,0)),0)</f>
        <v>0</v>
      </c>
      <c r="BY20" s="50">
        <f>IF(U20&lt;&gt;"",IF(U20&gt;W20,2,IF(U20=W20,1,0)),0)</f>
        <v>0</v>
      </c>
      <c r="BZ20" s="50">
        <f>IF(X20&lt;&gt;"",IF(X20&gt;Z20,2,IF(X20=Z20,1,0)),0)</f>
        <v>0</v>
      </c>
      <c r="CA20" s="50">
        <f>IF(AA20&lt;&gt;"",IF(AA20&gt;AC20,2,IF(AA20=AC20,1,0)),0)</f>
        <v>0</v>
      </c>
      <c r="CB20" s="50">
        <f>IF(AD20&lt;&gt;"",IF(AD20&gt;AF20,2,IF(AD20=AF20,1,0)),0)</f>
        <v>0</v>
      </c>
      <c r="CC20" s="50">
        <f>IF(AG20&lt;&gt;"",IF(AG20&gt;AI20,2,IF(AG20=AI20,1,0)),0)</f>
        <v>0</v>
      </c>
      <c r="CD20" s="50">
        <f>IF(AJ20&lt;&gt;"",IF(AJ20&gt;AL20,2,IF(AJ20=AL20,1,0)),0)</f>
        <v>0</v>
      </c>
      <c r="CE20" s="50">
        <f>IF(AM20&lt;&gt;"",IF(AM20&gt;AO20,2,IF(AM20=AO20,1,0)),0)</f>
        <v>0</v>
      </c>
      <c r="CF20" s="50">
        <f>IF(AP20&lt;&gt;"",IF(AP20&gt;AR20,2,IF(AP20=AR20,1,0)),0)</f>
        <v>0</v>
      </c>
      <c r="CG20" s="50">
        <f>IF(AS20&lt;&gt;"",IF(AS20&gt;AU20,2,IF(AS20=AU20,1,0)),0)</f>
        <v>0</v>
      </c>
      <c r="CH20" s="50">
        <f>IF(AV20&lt;&gt;"",IF(AV20&gt;AX20,2,IF(AV20=AX20,1,0)),0)</f>
        <v>0</v>
      </c>
      <c r="CI20" s="50">
        <f>IF(AY20&lt;&gt;"",IF(AY20&gt;BA20,2,IF(AY20=BA20,1,0)),0)</f>
        <v>0</v>
      </c>
    </row>
    <row r="21" spans="1:65" ht="4.5" customHeight="1" thickBo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M21" s="50">
        <f t="shared" si="29"/>
        <v>0</v>
      </c>
    </row>
    <row r="22" spans="1:136" s="13" customFormat="1" ht="60" customHeight="1" thickBot="1" thickTop="1">
      <c r="A22" s="115"/>
      <c r="B22" s="116" t="s">
        <v>53</v>
      </c>
      <c r="C22" s="117"/>
      <c r="D22" s="117"/>
      <c r="E22" s="117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7"/>
      <c r="Q22" s="117"/>
      <c r="R22" s="117"/>
      <c r="S22" s="117"/>
      <c r="T22" s="117"/>
      <c r="U22" s="118"/>
      <c r="V22" s="118"/>
      <c r="W22" s="118"/>
      <c r="X22" s="118"/>
      <c r="Y22" s="118"/>
      <c r="Z22" s="119"/>
      <c r="AA22" s="119"/>
      <c r="AB22" s="118"/>
      <c r="AC22" s="120"/>
      <c r="AD22" s="127" t="s">
        <v>52</v>
      </c>
      <c r="AE22" s="121"/>
      <c r="AF22" s="121"/>
      <c r="AG22" s="122"/>
      <c r="AH22" s="121"/>
      <c r="AI22" s="121"/>
      <c r="AJ22" s="121"/>
      <c r="AK22" s="121"/>
      <c r="AL22" s="118"/>
      <c r="AM22" s="118"/>
      <c r="AN22" s="118"/>
      <c r="AO22" s="118"/>
      <c r="AP22" s="118"/>
      <c r="AQ22" s="118"/>
      <c r="AR22" s="118"/>
      <c r="AS22" s="118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23"/>
      <c r="BF22" s="117"/>
      <c r="BG22" s="123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9" t="s">
        <v>30</v>
      </c>
      <c r="BT22" s="99" t="s">
        <v>28</v>
      </c>
      <c r="BU22" s="99" t="s">
        <v>29</v>
      </c>
      <c r="BV22" s="99" t="s">
        <v>31</v>
      </c>
      <c r="BW22" s="99" t="s">
        <v>0</v>
      </c>
      <c r="BX22" s="99" t="s">
        <v>36</v>
      </c>
      <c r="BY22" s="99" t="s">
        <v>37</v>
      </c>
      <c r="BZ22" s="99" t="s">
        <v>32</v>
      </c>
      <c r="CA22" s="99" t="s">
        <v>26</v>
      </c>
      <c r="CB22" s="99" t="s">
        <v>12</v>
      </c>
      <c r="CC22" s="99" t="s">
        <v>38</v>
      </c>
      <c r="CD22" s="99" t="s">
        <v>34</v>
      </c>
      <c r="CE22" s="99" t="s">
        <v>13</v>
      </c>
      <c r="CF22" s="99" t="s">
        <v>2</v>
      </c>
      <c r="CG22" s="99" t="s">
        <v>33</v>
      </c>
      <c r="CH22" s="99" t="s">
        <v>1</v>
      </c>
      <c r="CI22" s="99" t="s">
        <v>39</v>
      </c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</row>
    <row r="23" ht="13.5" thickTop="1">
      <c r="L23" s="100" t="s">
        <v>68</v>
      </c>
    </row>
  </sheetData>
  <sheetProtection/>
  <mergeCells count="7">
    <mergeCell ref="U3:W3"/>
    <mergeCell ref="AG3:AI3"/>
    <mergeCell ref="AP3:AR3"/>
    <mergeCell ref="C3:E3"/>
    <mergeCell ref="F3:H3"/>
    <mergeCell ref="I3:K3"/>
    <mergeCell ref="R3:T3"/>
  </mergeCells>
  <printOptions/>
  <pageMargins left="0.7875" right="0.7875" top="0.7875" bottom="0.7875" header="0.5118055555555556" footer="0.5118055555555556"/>
  <pageSetup firstPageNumber="1" useFirstPageNumber="1"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3"/>
  <dimension ref="A1:AM11"/>
  <sheetViews>
    <sheetView zoomScalePageLayoutView="0" workbookViewId="0" topLeftCell="A1">
      <selection activeCell="N8" sqref="N8"/>
    </sheetView>
  </sheetViews>
  <sheetFormatPr defaultColWidth="11.7109375" defaultRowHeight="12.75"/>
  <cols>
    <col min="1" max="1" width="20.00390625" style="0" customWidth="1"/>
    <col min="2" max="2" width="5.140625" style="0" customWidth="1"/>
    <col min="3" max="3" width="1.421875" style="0" customWidth="1"/>
    <col min="4" max="5" width="5.140625" style="0" customWidth="1"/>
    <col min="6" max="6" width="1.421875" style="0" customWidth="1"/>
    <col min="7" max="8" width="5.140625" style="0" customWidth="1"/>
    <col min="9" max="9" width="1.421875" style="0" customWidth="1"/>
    <col min="10" max="11" width="5.140625" style="0" customWidth="1"/>
    <col min="12" max="12" width="1.421875" style="0" customWidth="1"/>
    <col min="13" max="14" width="5.140625" style="0" customWidth="1"/>
    <col min="15" max="15" width="1.421875" style="0" customWidth="1"/>
    <col min="16" max="17" width="5.140625" style="0" customWidth="1"/>
    <col min="18" max="18" width="1.421875" style="0" customWidth="1"/>
    <col min="19" max="20" width="5.140625" style="0" customWidth="1"/>
    <col min="21" max="21" width="1.421875" style="0" customWidth="1"/>
    <col min="22" max="23" width="5.140625" style="0" customWidth="1"/>
    <col min="24" max="24" width="1.421875" style="0" customWidth="1"/>
    <col min="25" max="26" width="5.140625" style="0" customWidth="1"/>
    <col min="27" max="27" width="1.421875" style="0" customWidth="1"/>
    <col min="28" max="28" width="5.140625" style="0" customWidth="1"/>
    <col min="29" max="29" width="6.421875" style="0" customWidth="1"/>
    <col min="30" max="30" width="2.140625" style="0" customWidth="1"/>
    <col min="31" max="31" width="2.28125" style="0" customWidth="1"/>
    <col min="32" max="33" width="2.00390625" style="0" customWidth="1"/>
    <col min="34" max="34" width="2.28125" style="0" customWidth="1"/>
    <col min="35" max="36" width="2.00390625" style="0" customWidth="1"/>
    <col min="37" max="37" width="2.140625" style="0" customWidth="1"/>
    <col min="38" max="38" width="2.00390625" style="0" customWidth="1"/>
    <col min="39" max="39" width="8.28125" style="0" customWidth="1"/>
  </cols>
  <sheetData>
    <row r="1" spans="1:14" ht="40.5" customHeight="1">
      <c r="A1" s="1" t="s">
        <v>9</v>
      </c>
      <c r="E1" s="1"/>
      <c r="F1" s="1"/>
      <c r="G1" s="1"/>
      <c r="H1" s="1"/>
      <c r="I1" s="1"/>
      <c r="J1" s="1"/>
      <c r="K1" s="1"/>
      <c r="L1" s="1"/>
      <c r="M1" s="1"/>
      <c r="N1" s="1"/>
    </row>
    <row r="3" spans="3:29" ht="12.75">
      <c r="C3" s="2" t="s">
        <v>10</v>
      </c>
      <c r="F3" s="2" t="s">
        <v>11</v>
      </c>
      <c r="I3" s="2" t="s">
        <v>12</v>
      </c>
      <c r="L3" s="2" t="s">
        <v>13</v>
      </c>
      <c r="O3" s="2" t="s">
        <v>14</v>
      </c>
      <c r="R3" s="2" t="s">
        <v>15</v>
      </c>
      <c r="U3" s="2" t="s">
        <v>16</v>
      </c>
      <c r="X3" s="2" t="s">
        <v>17</v>
      </c>
      <c r="AA3" s="2" t="s">
        <v>3</v>
      </c>
      <c r="AC3" s="2" t="s">
        <v>4</v>
      </c>
    </row>
    <row r="4" spans="1:39" ht="48" customHeight="1">
      <c r="A4" s="12" t="s">
        <v>18</v>
      </c>
      <c r="B4" s="3" t="s">
        <v>5</v>
      </c>
      <c r="C4" s="4" t="s">
        <v>6</v>
      </c>
      <c r="D4" s="5" t="s">
        <v>5</v>
      </c>
      <c r="E4" s="7"/>
      <c r="F4" s="6" t="s">
        <v>6</v>
      </c>
      <c r="G4" s="8"/>
      <c r="H4" s="6"/>
      <c r="I4" s="6" t="s">
        <v>6</v>
      </c>
      <c r="J4" s="6"/>
      <c r="K4" s="7">
        <v>6</v>
      </c>
      <c r="L4" s="6" t="s">
        <v>6</v>
      </c>
      <c r="M4" s="8">
        <v>5</v>
      </c>
      <c r="N4" s="6"/>
      <c r="O4" s="6" t="s">
        <v>6</v>
      </c>
      <c r="P4" s="6"/>
      <c r="Q4" s="7"/>
      <c r="R4" s="6" t="s">
        <v>6</v>
      </c>
      <c r="S4" s="8"/>
      <c r="T4" s="6">
        <v>8</v>
      </c>
      <c r="U4" s="6" t="s">
        <v>6</v>
      </c>
      <c r="V4" s="6">
        <v>2</v>
      </c>
      <c r="W4" s="7">
        <v>4</v>
      </c>
      <c r="X4" s="6" t="s">
        <v>6</v>
      </c>
      <c r="Y4" s="8">
        <v>4</v>
      </c>
      <c r="Z4" s="9" t="e">
        <f aca="true" t="shared" si="0" ref="Z4:Z11">B4+E4+H4+K4+N4+Q4+T4+W4</f>
        <v>#VALUE!</v>
      </c>
      <c r="AA4" s="9" t="s">
        <v>6</v>
      </c>
      <c r="AB4" s="10" t="e">
        <f aca="true" t="shared" si="1" ref="AB4:AB11">D4+G4+J4+M4+P4+S4+V4+Y4</f>
        <v>#VALUE!</v>
      </c>
      <c r="AC4" s="8">
        <f aca="true" t="shared" si="2" ref="AC4:AC11">SUM(AD4:AL4)</f>
        <v>9</v>
      </c>
      <c r="AD4" s="11"/>
      <c r="AE4" s="11">
        <f>IF(ISBLANK(E4)=1,0,IF(E4&gt;G4,2,IF(E4=G4,1,0)))</f>
        <v>1</v>
      </c>
      <c r="AF4" s="11">
        <f>IF(ISBLANK(H4)=1,0,IF(H4&gt;J4,2,IF(H4=J4,1,0)))</f>
        <v>1</v>
      </c>
      <c r="AG4" s="11">
        <f>IF(ISBLANK(K4)=1,0,IF(K4&gt;M4,2,IF(K4=M4,1,0)))</f>
        <v>2</v>
      </c>
      <c r="AH4" s="11">
        <f>IF(ISBLANK(N4)=1,0,IF(N4&gt;P4,2,IF(N4=P4,1,0)))</f>
        <v>1</v>
      </c>
      <c r="AI4" s="11">
        <f>IF(ISBLANK(Q4)=1,0,IF(Q4&gt;S4,2,IF(Q4=S4,1,0)))</f>
        <v>1</v>
      </c>
      <c r="AJ4" s="11">
        <f aca="true" t="shared" si="3" ref="AJ4:AJ9">IF(ISBLANK(T4)=1,0,IF(T4&gt;V4,2,IF(T4=V4,1,0)))</f>
        <v>2</v>
      </c>
      <c r="AK4" s="11">
        <f aca="true" t="shared" si="4" ref="AK4:AK10">IF(ISBLANK(W4)=1,0,IF(W4&gt;Y4,2,IF(W4=Y4,1,0)))</f>
        <v>1</v>
      </c>
      <c r="AM4">
        <f>IF(ISBLANK(E4)="TRUE",0,1)</f>
        <v>1</v>
      </c>
    </row>
    <row r="5" spans="1:39" ht="48" customHeight="1">
      <c r="A5" s="12" t="s">
        <v>19</v>
      </c>
      <c r="B5" s="7"/>
      <c r="C5" s="6" t="s">
        <v>6</v>
      </c>
      <c r="D5" s="6"/>
      <c r="E5" s="3" t="s">
        <v>5</v>
      </c>
      <c r="F5" s="4" t="s">
        <v>6</v>
      </c>
      <c r="G5" s="5" t="s">
        <v>5</v>
      </c>
      <c r="H5" s="7"/>
      <c r="I5" s="6" t="s">
        <v>6</v>
      </c>
      <c r="J5" s="8"/>
      <c r="K5" s="6"/>
      <c r="L5" s="6" t="s">
        <v>6</v>
      </c>
      <c r="M5" s="8"/>
      <c r="N5" s="7"/>
      <c r="O5" s="6" t="s">
        <v>6</v>
      </c>
      <c r="P5" s="8"/>
      <c r="Q5" s="6">
        <v>3</v>
      </c>
      <c r="R5" s="6" t="s">
        <v>6</v>
      </c>
      <c r="S5" s="6">
        <v>1</v>
      </c>
      <c r="T5" s="7"/>
      <c r="U5" s="6" t="s">
        <v>6</v>
      </c>
      <c r="V5" s="8"/>
      <c r="W5" s="6"/>
      <c r="X5" s="6" t="s">
        <v>6</v>
      </c>
      <c r="Y5" s="8"/>
      <c r="Z5" s="9" t="e">
        <f t="shared" si="0"/>
        <v>#VALUE!</v>
      </c>
      <c r="AA5" s="9" t="s">
        <v>6</v>
      </c>
      <c r="AB5" s="10" t="e">
        <f t="shared" si="1"/>
        <v>#VALUE!</v>
      </c>
      <c r="AC5" s="8">
        <f t="shared" si="2"/>
        <v>8</v>
      </c>
      <c r="AD5" s="11">
        <f aca="true" t="shared" si="5" ref="AD5:AD11">IF(ISBLANK(B5)=1,0,IF(B5&gt;D5,2,IF(B5=D5,1,0)))</f>
        <v>1</v>
      </c>
      <c r="AF5" s="11">
        <f>IF(ISBLANK(H5)=1,0,IF(H5&gt;J5,2,IF(H5=J5,1,0)))</f>
        <v>1</v>
      </c>
      <c r="AG5" s="11">
        <f>IF(ISBLANK(K5)=1,0,IF(K5&gt;M5,2,IF(K5=M5,1,0)))</f>
        <v>1</v>
      </c>
      <c r="AH5" s="11">
        <f>IF(ISBLANK(N5)=1,0,IF(N5&gt;P5,2,IF(N5=P5,1,0)))</f>
        <v>1</v>
      </c>
      <c r="AI5" s="11">
        <f>IF(ISBLANK(Q5)=1,0,IF(Q5&gt;S5,2,IF(Q5=S5,1,0)))</f>
        <v>2</v>
      </c>
      <c r="AJ5" s="11">
        <f t="shared" si="3"/>
        <v>1</v>
      </c>
      <c r="AK5" s="11">
        <f t="shared" si="4"/>
        <v>1</v>
      </c>
      <c r="AM5" t="b">
        <f>ISBLANK(E4)</f>
        <v>1</v>
      </c>
    </row>
    <row r="6" spans="1:39" ht="48" customHeight="1">
      <c r="A6" s="12" t="s">
        <v>20</v>
      </c>
      <c r="B6" s="7"/>
      <c r="C6" s="6" t="s">
        <v>6</v>
      </c>
      <c r="D6" s="8"/>
      <c r="E6" s="6"/>
      <c r="F6" s="6" t="s">
        <v>6</v>
      </c>
      <c r="G6" s="6"/>
      <c r="H6" s="3" t="s">
        <v>5</v>
      </c>
      <c r="I6" s="4" t="s">
        <v>6</v>
      </c>
      <c r="J6" s="5" t="s">
        <v>5</v>
      </c>
      <c r="K6" s="6"/>
      <c r="L6" s="6" t="s">
        <v>6</v>
      </c>
      <c r="M6" s="8"/>
      <c r="N6" s="7"/>
      <c r="O6" s="6" t="s">
        <v>6</v>
      </c>
      <c r="P6" s="8"/>
      <c r="Q6" s="6"/>
      <c r="R6" s="6" t="s">
        <v>6</v>
      </c>
      <c r="S6" s="6"/>
      <c r="T6" s="7"/>
      <c r="U6" s="6" t="s">
        <v>6</v>
      </c>
      <c r="V6" s="8"/>
      <c r="W6" s="6"/>
      <c r="X6" s="6" t="s">
        <v>6</v>
      </c>
      <c r="Y6" s="8"/>
      <c r="Z6" s="9" t="e">
        <f t="shared" si="0"/>
        <v>#VALUE!</v>
      </c>
      <c r="AA6" s="9" t="s">
        <v>6</v>
      </c>
      <c r="AB6" s="10" t="e">
        <f t="shared" si="1"/>
        <v>#VALUE!</v>
      </c>
      <c r="AC6" s="8">
        <f t="shared" si="2"/>
        <v>7</v>
      </c>
      <c r="AD6" s="11">
        <f t="shared" si="5"/>
        <v>1</v>
      </c>
      <c r="AE6" s="11">
        <f aca="true" t="shared" si="6" ref="AE6:AE11">IF(ISBLANK(E6)=1,0,IF(E6&gt;G6,2,IF(E6=G6,1,0)))</f>
        <v>1</v>
      </c>
      <c r="AG6" s="11">
        <f>IF(ISBLANK(K6)=1,0,IF(K6&gt;M6,2,IF(K6=M6,1,0)))</f>
        <v>1</v>
      </c>
      <c r="AH6" s="11">
        <f>IF(ISBLANK(N6)=1,0,IF(N6&gt;P6,2,IF(N6=P6,1,0)))</f>
        <v>1</v>
      </c>
      <c r="AI6" s="11">
        <f>IF(ISBLANK(Q6)=1,0,IF(Q6&gt;S6,2,IF(Q6=S6,1,0)))</f>
        <v>1</v>
      </c>
      <c r="AJ6" s="11">
        <f t="shared" si="3"/>
        <v>1</v>
      </c>
      <c r="AK6" s="11">
        <f t="shared" si="4"/>
        <v>1</v>
      </c>
      <c r="AM6">
        <f>IF(AM5=1,1,0)</f>
        <v>0</v>
      </c>
    </row>
    <row r="7" spans="1:37" ht="48" customHeight="1">
      <c r="A7" s="12" t="s">
        <v>21</v>
      </c>
      <c r="B7" s="7">
        <f>M4</f>
        <v>5</v>
      </c>
      <c r="C7" s="6" t="s">
        <v>6</v>
      </c>
      <c r="D7" s="8">
        <f>K4</f>
        <v>6</v>
      </c>
      <c r="E7" s="6"/>
      <c r="F7" s="6" t="s">
        <v>6</v>
      </c>
      <c r="G7" s="6"/>
      <c r="H7" s="7"/>
      <c r="I7" s="6" t="s">
        <v>6</v>
      </c>
      <c r="J7" s="8"/>
      <c r="K7" s="3" t="s">
        <v>5</v>
      </c>
      <c r="L7" s="4" t="s">
        <v>6</v>
      </c>
      <c r="M7" s="5" t="s">
        <v>5</v>
      </c>
      <c r="N7" s="7"/>
      <c r="O7" s="6" t="s">
        <v>6</v>
      </c>
      <c r="P7" s="8"/>
      <c r="Q7" s="6"/>
      <c r="R7" s="6" t="s">
        <v>6</v>
      </c>
      <c r="S7" s="6"/>
      <c r="T7" s="7"/>
      <c r="U7" s="6" t="s">
        <v>6</v>
      </c>
      <c r="V7" s="8"/>
      <c r="W7" s="6"/>
      <c r="X7" s="6" t="s">
        <v>6</v>
      </c>
      <c r="Y7" s="8"/>
      <c r="Z7" s="9" t="e">
        <f t="shared" si="0"/>
        <v>#VALUE!</v>
      </c>
      <c r="AA7" s="9" t="s">
        <v>6</v>
      </c>
      <c r="AB7" s="10" t="e">
        <f t="shared" si="1"/>
        <v>#VALUE!</v>
      </c>
      <c r="AC7" s="8">
        <f t="shared" si="2"/>
        <v>6</v>
      </c>
      <c r="AD7" s="11">
        <f t="shared" si="5"/>
        <v>0</v>
      </c>
      <c r="AE7" s="11">
        <f t="shared" si="6"/>
        <v>1</v>
      </c>
      <c r="AF7" s="11">
        <f>IF(ISBLANK(H7)=1,0,IF(H7&gt;J7,2,IF(H7=J7,1,0)))</f>
        <v>1</v>
      </c>
      <c r="AH7" s="11">
        <f>IF(ISBLANK(N7)=1,0,IF(N7&gt;P7,2,IF(N7=P7,1,0)))</f>
        <v>1</v>
      </c>
      <c r="AI7" s="11">
        <f>IF(ISBLANK(Q7)=1,0,IF(Q7&gt;S7,2,IF(Q7=S7,1,0)))</f>
        <v>1</v>
      </c>
      <c r="AJ7" s="11">
        <f t="shared" si="3"/>
        <v>1</v>
      </c>
      <c r="AK7" s="11">
        <f t="shared" si="4"/>
        <v>1</v>
      </c>
    </row>
    <row r="8" spans="1:37" ht="48" customHeight="1">
      <c r="A8" s="12" t="s">
        <v>22</v>
      </c>
      <c r="B8" s="7"/>
      <c r="C8" s="6" t="s">
        <v>6</v>
      </c>
      <c r="D8" s="8"/>
      <c r="E8" s="6"/>
      <c r="F8" s="6" t="s">
        <v>6</v>
      </c>
      <c r="G8" s="6"/>
      <c r="H8" s="7"/>
      <c r="I8" s="6" t="s">
        <v>6</v>
      </c>
      <c r="J8" s="8"/>
      <c r="K8" s="6"/>
      <c r="L8" s="6" t="s">
        <v>6</v>
      </c>
      <c r="M8" s="8"/>
      <c r="N8" s="3" t="s">
        <v>5</v>
      </c>
      <c r="O8" s="4" t="s">
        <v>6</v>
      </c>
      <c r="P8" s="5" t="s">
        <v>5</v>
      </c>
      <c r="Q8" s="6"/>
      <c r="R8" s="6" t="s">
        <v>6</v>
      </c>
      <c r="S8" s="6"/>
      <c r="T8" s="7"/>
      <c r="U8" s="6" t="s">
        <v>6</v>
      </c>
      <c r="V8" s="8"/>
      <c r="W8" s="6"/>
      <c r="X8" s="6" t="s">
        <v>6</v>
      </c>
      <c r="Y8" s="8"/>
      <c r="Z8" s="9" t="e">
        <f t="shared" si="0"/>
        <v>#VALUE!</v>
      </c>
      <c r="AA8" s="9" t="s">
        <v>6</v>
      </c>
      <c r="AB8" s="10" t="e">
        <f t="shared" si="1"/>
        <v>#VALUE!</v>
      </c>
      <c r="AC8" s="8">
        <f t="shared" si="2"/>
        <v>7</v>
      </c>
      <c r="AD8" s="11">
        <f t="shared" si="5"/>
        <v>1</v>
      </c>
      <c r="AE8" s="11">
        <f t="shared" si="6"/>
        <v>1</v>
      </c>
      <c r="AF8" s="11">
        <f>IF(ISBLANK(H8)=1,0,IF(H8&gt;J8,2,IF(H8=J8,1,0)))</f>
        <v>1</v>
      </c>
      <c r="AG8" s="11">
        <f>IF(ISBLANK(K8)=1,0,IF(K8&gt;M8,2,IF(K8=M8,1,0)))</f>
        <v>1</v>
      </c>
      <c r="AI8" s="11">
        <f>IF(ISBLANK(Q8)=1,0,IF(Q8&gt;S8,2,IF(Q8=S8,1,0)))</f>
        <v>1</v>
      </c>
      <c r="AJ8" s="11">
        <f t="shared" si="3"/>
        <v>1</v>
      </c>
      <c r="AK8" s="11">
        <f t="shared" si="4"/>
        <v>1</v>
      </c>
    </row>
    <row r="9" spans="1:37" ht="48" customHeight="1">
      <c r="A9" s="12" t="s">
        <v>23</v>
      </c>
      <c r="B9" s="7"/>
      <c r="C9" s="6" t="s">
        <v>6</v>
      </c>
      <c r="D9" s="8"/>
      <c r="E9" s="6">
        <f>S5</f>
        <v>1</v>
      </c>
      <c r="F9" s="6" t="s">
        <v>6</v>
      </c>
      <c r="G9" s="6">
        <f>Q5</f>
        <v>3</v>
      </c>
      <c r="H9" s="7"/>
      <c r="I9" s="6" t="s">
        <v>6</v>
      </c>
      <c r="J9" s="8"/>
      <c r="K9" s="6"/>
      <c r="L9" s="6" t="s">
        <v>6</v>
      </c>
      <c r="M9" s="8"/>
      <c r="N9" s="7"/>
      <c r="O9" s="6" t="s">
        <v>6</v>
      </c>
      <c r="P9" s="8"/>
      <c r="Q9" s="3" t="s">
        <v>5</v>
      </c>
      <c r="R9" s="4" t="s">
        <v>6</v>
      </c>
      <c r="S9" s="5" t="s">
        <v>5</v>
      </c>
      <c r="T9" s="7"/>
      <c r="U9" s="6" t="s">
        <v>6</v>
      </c>
      <c r="V9" s="8"/>
      <c r="W9" s="6"/>
      <c r="X9" s="6" t="s">
        <v>6</v>
      </c>
      <c r="Y9" s="8"/>
      <c r="Z9" s="9" t="e">
        <f t="shared" si="0"/>
        <v>#VALUE!</v>
      </c>
      <c r="AA9" s="9" t="s">
        <v>6</v>
      </c>
      <c r="AB9" s="10" t="e">
        <f t="shared" si="1"/>
        <v>#VALUE!</v>
      </c>
      <c r="AC9" s="8">
        <f t="shared" si="2"/>
        <v>6</v>
      </c>
      <c r="AD9" s="11">
        <f t="shared" si="5"/>
        <v>1</v>
      </c>
      <c r="AE9" s="11">
        <f t="shared" si="6"/>
        <v>0</v>
      </c>
      <c r="AF9" s="11">
        <f>IF(ISBLANK(H9)=1,0,IF(H9&gt;J9,2,IF(H9=J9,1,0)))</f>
        <v>1</v>
      </c>
      <c r="AG9" s="11">
        <f>IF(ISBLANK(K9)=1,0,IF(K9&gt;M9,2,IF(K9=M9,1,0)))</f>
        <v>1</v>
      </c>
      <c r="AH9" s="11">
        <f>IF(ISBLANK(N9)=1,0,IF(N9&gt;P9,2,IF(N9=P9,1,0)))</f>
        <v>1</v>
      </c>
      <c r="AJ9" s="11">
        <f t="shared" si="3"/>
        <v>1</v>
      </c>
      <c r="AK9" s="11">
        <f t="shared" si="4"/>
        <v>1</v>
      </c>
    </row>
    <row r="10" spans="1:37" ht="48" customHeight="1">
      <c r="A10" s="12" t="s">
        <v>24</v>
      </c>
      <c r="B10" s="7">
        <f>V4</f>
        <v>2</v>
      </c>
      <c r="C10" s="6" t="s">
        <v>6</v>
      </c>
      <c r="D10" s="8">
        <f>T4</f>
        <v>8</v>
      </c>
      <c r="E10" s="6"/>
      <c r="F10" s="6" t="s">
        <v>6</v>
      </c>
      <c r="G10" s="6"/>
      <c r="H10" s="7"/>
      <c r="I10" s="6" t="s">
        <v>6</v>
      </c>
      <c r="J10" s="8"/>
      <c r="K10" s="6"/>
      <c r="L10" s="6" t="s">
        <v>6</v>
      </c>
      <c r="M10" s="8"/>
      <c r="N10" s="7"/>
      <c r="O10" s="6" t="s">
        <v>6</v>
      </c>
      <c r="P10" s="8"/>
      <c r="Q10" s="6"/>
      <c r="R10" s="6" t="s">
        <v>6</v>
      </c>
      <c r="S10" s="6"/>
      <c r="T10" s="3" t="s">
        <v>5</v>
      </c>
      <c r="U10" s="4" t="s">
        <v>6</v>
      </c>
      <c r="V10" s="5" t="s">
        <v>5</v>
      </c>
      <c r="W10" s="6"/>
      <c r="X10" s="6" t="s">
        <v>6</v>
      </c>
      <c r="Y10" s="8"/>
      <c r="Z10" s="9" t="e">
        <f t="shared" si="0"/>
        <v>#VALUE!</v>
      </c>
      <c r="AA10" s="9" t="s">
        <v>6</v>
      </c>
      <c r="AB10" s="10" t="e">
        <f t="shared" si="1"/>
        <v>#VALUE!</v>
      </c>
      <c r="AC10" s="8">
        <f t="shared" si="2"/>
        <v>6</v>
      </c>
      <c r="AD10" s="11">
        <f t="shared" si="5"/>
        <v>0</v>
      </c>
      <c r="AE10" s="11">
        <f t="shared" si="6"/>
        <v>1</v>
      </c>
      <c r="AF10" s="11">
        <f>IF(ISBLANK(H10)=1,0,IF(H10&gt;J10,2,IF(H10=J10,1,0)))</f>
        <v>1</v>
      </c>
      <c r="AG10" s="11">
        <f>IF(ISBLANK(K10)=1,0,IF(K10&gt;M10,2,IF(K10=M10,1,0)))</f>
        <v>1</v>
      </c>
      <c r="AH10" s="11">
        <f>IF(ISBLANK(N10)=1,0,IF(N10&gt;P10,2,IF(N10=P10,1,0)))</f>
        <v>1</v>
      </c>
      <c r="AI10" s="11">
        <f>IF(ISBLANK(Q10)=1,0,IF(Q10&gt;S10,2,IF(Q10=S10,1,0)))</f>
        <v>1</v>
      </c>
      <c r="AK10" s="11">
        <f t="shared" si="4"/>
        <v>1</v>
      </c>
    </row>
    <row r="11" spans="1:36" ht="50.25" customHeight="1">
      <c r="A11" s="12" t="s">
        <v>25</v>
      </c>
      <c r="B11" s="7">
        <f>Y4</f>
        <v>4</v>
      </c>
      <c r="C11" s="6" t="s">
        <v>6</v>
      </c>
      <c r="D11" s="8">
        <f>W4</f>
        <v>4</v>
      </c>
      <c r="E11" s="6"/>
      <c r="F11" s="6" t="s">
        <v>6</v>
      </c>
      <c r="G11" s="6"/>
      <c r="H11" s="7"/>
      <c r="I11" s="6" t="s">
        <v>6</v>
      </c>
      <c r="J11" s="8"/>
      <c r="K11" s="6"/>
      <c r="L11" s="6" t="s">
        <v>6</v>
      </c>
      <c r="M11" s="8"/>
      <c r="N11" s="7"/>
      <c r="O11" s="6" t="s">
        <v>6</v>
      </c>
      <c r="P11" s="8"/>
      <c r="Q11" s="6"/>
      <c r="R11" s="6" t="s">
        <v>6</v>
      </c>
      <c r="S11" s="6"/>
      <c r="T11" s="7"/>
      <c r="U11" s="6" t="s">
        <v>6</v>
      </c>
      <c r="V11" s="8"/>
      <c r="W11" s="3" t="s">
        <v>5</v>
      </c>
      <c r="X11" s="4" t="s">
        <v>6</v>
      </c>
      <c r="Y11" s="5" t="s">
        <v>5</v>
      </c>
      <c r="Z11" s="9" t="e">
        <f t="shared" si="0"/>
        <v>#VALUE!</v>
      </c>
      <c r="AA11" s="9" t="s">
        <v>6</v>
      </c>
      <c r="AB11" s="10" t="e">
        <f t="shared" si="1"/>
        <v>#VALUE!</v>
      </c>
      <c r="AC11" s="8">
        <f t="shared" si="2"/>
        <v>7</v>
      </c>
      <c r="AD11" s="11">
        <f t="shared" si="5"/>
        <v>1</v>
      </c>
      <c r="AE11" s="11">
        <f t="shared" si="6"/>
        <v>1</v>
      </c>
      <c r="AF11" s="11">
        <f>IF(ISBLANK(H11)=1,0,IF(H11&gt;J11,2,IF(H11=J11,1,0)))</f>
        <v>1</v>
      </c>
      <c r="AG11" s="11">
        <f>IF(ISBLANK(K11)=1,0,IF(K11&gt;M11,2,IF(K11=M11,1,0)))</f>
        <v>1</v>
      </c>
      <c r="AH11" s="11">
        <f>IF(ISBLANK(N11)=1,0,IF(N11&gt;P11,2,IF(N11=P11,1,0)))</f>
        <v>1</v>
      </c>
      <c r="AI11" s="11">
        <f>IF(ISBLANK(Q11)=1,0,IF(Q11&gt;S11,2,IF(Q11=S11,1,0)))</f>
        <v>1</v>
      </c>
      <c r="AJ11" s="11">
        <f>IF(ISBLANK(T11)=1,0,IF(T11&gt;V11,2,IF(T11=V11,1,0)))</f>
        <v>1</v>
      </c>
    </row>
  </sheetData>
  <sheetProtection/>
  <printOptions/>
  <pageMargins left="0.7875" right="0.7875" top="0.7875" bottom="0.7875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4"/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5"/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Krivohlavy</dc:creator>
  <cp:keywords/>
  <dc:description/>
  <cp:lastModifiedBy>Miloslav Zadražil</cp:lastModifiedBy>
  <cp:lastPrinted>2017-02-28T09:07:43Z</cp:lastPrinted>
  <dcterms:created xsi:type="dcterms:W3CDTF">2010-09-07T14:47:18Z</dcterms:created>
  <dcterms:modified xsi:type="dcterms:W3CDTF">2024-02-09T14:35:40Z</dcterms:modified>
  <cp:category/>
  <cp:version/>
  <cp:contentType/>
  <cp:contentStatus/>
</cp:coreProperties>
</file>